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J:\"/>
    </mc:Choice>
  </mc:AlternateContent>
  <bookViews>
    <workbookView xWindow="0" yWindow="0" windowWidth="0" windowHeight="0"/>
  </bookViews>
  <sheets>
    <sheet name="Rekapitulace stavby" sheetId="1" r:id="rId1"/>
    <sheet name="01 - Přípravné práce" sheetId="2" r:id="rId2"/>
    <sheet name="02 - Podkládka povrchu" sheetId="3" r:id="rId3"/>
    <sheet name="03 - Dokončovací práce" sheetId="4" r:id="rId4"/>
    <sheet name="Pokyny pro vyplnění" sheetId="5" r:id="rId5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'01 - Přípravné práce'!$C$89:$K$128</definedName>
    <definedName name="_xlnm.Print_Area" localSheetId="1">'01 - Přípravné práce'!$C$4:$J$41,'01 - Přípravné práce'!$C$47:$J$69,'01 - Přípravné práce'!$C$75:$K$128</definedName>
    <definedName name="_xlnm.Print_Titles" localSheetId="1">'01 - Přípravné práce'!$89:$89</definedName>
    <definedName name="_xlnm._FilterDatabase" localSheetId="2" hidden="1">'02 - Podkládka povrchu'!$C$87:$K$109</definedName>
    <definedName name="_xlnm.Print_Area" localSheetId="2">'02 - Podkládka povrchu'!$C$4:$J$41,'02 - Podkládka povrchu'!$C$47:$J$67,'02 - Podkládka povrchu'!$C$73:$K$109</definedName>
    <definedName name="_xlnm.Print_Titles" localSheetId="2">'02 - Podkládka povrchu'!$87:$87</definedName>
    <definedName name="_xlnm._FilterDatabase" localSheetId="3" hidden="1">'03 - Dokončovací práce'!$C$86:$K$97</definedName>
    <definedName name="_xlnm.Print_Area" localSheetId="3">'03 - Dokončovací práce'!$C$4:$J$41,'03 - Dokončovací práce'!$C$47:$J$66,'03 - Dokončovací práce'!$C$72:$K$97</definedName>
    <definedName name="_xlnm.Print_Titles" localSheetId="3">'03 - Dokončovací práce'!$86:$86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39"/>
  <c r="J38"/>
  <c i="1" r="AY58"/>
  <c i="4" r="J37"/>
  <c i="1" r="AX58"/>
  <c i="4" r="BI94"/>
  <c r="BH94"/>
  <c r="BG94"/>
  <c r="BF94"/>
  <c r="T94"/>
  <c r="R94"/>
  <c r="P94"/>
  <c r="BI90"/>
  <c r="BH90"/>
  <c r="BG90"/>
  <c r="BF90"/>
  <c r="T90"/>
  <c r="R90"/>
  <c r="P90"/>
  <c r="F81"/>
  <c r="E79"/>
  <c r="F56"/>
  <c r="E54"/>
  <c r="J26"/>
  <c r="E26"/>
  <c r="J84"/>
  <c r="J25"/>
  <c r="J23"/>
  <c r="E23"/>
  <c r="J83"/>
  <c r="J22"/>
  <c r="J20"/>
  <c r="E20"/>
  <c r="F84"/>
  <c r="J19"/>
  <c r="J17"/>
  <c r="E17"/>
  <c r="F83"/>
  <c r="J16"/>
  <c r="J14"/>
  <c r="J81"/>
  <c r="E7"/>
  <c r="E50"/>
  <c i="3" r="J39"/>
  <c r="J38"/>
  <c i="1" r="AY57"/>
  <c i="3" r="J37"/>
  <c i="1" r="AX57"/>
  <c i="3" r="BI108"/>
  <c r="BH108"/>
  <c r="BG108"/>
  <c r="BF108"/>
  <c r="T108"/>
  <c r="T107"/>
  <c r="R108"/>
  <c r="R107"/>
  <c r="P108"/>
  <c r="P107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F82"/>
  <c r="E80"/>
  <c r="F56"/>
  <c r="E54"/>
  <c r="J26"/>
  <c r="E26"/>
  <c r="J85"/>
  <c r="J25"/>
  <c r="J23"/>
  <c r="E23"/>
  <c r="J58"/>
  <c r="J22"/>
  <c r="J20"/>
  <c r="E20"/>
  <c r="F85"/>
  <c r="J19"/>
  <c r="J17"/>
  <c r="E17"/>
  <c r="F84"/>
  <c r="J16"/>
  <c r="J14"/>
  <c r="J82"/>
  <c r="E7"/>
  <c r="E76"/>
  <c i="2" r="J39"/>
  <c r="J38"/>
  <c i="1" r="AY56"/>
  <c i="2" r="J37"/>
  <c i="1" r="AX56"/>
  <c i="2"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1"/>
  <c r="BH121"/>
  <c r="BG121"/>
  <c r="BF121"/>
  <c r="T121"/>
  <c r="R121"/>
  <c r="P121"/>
  <c r="BI117"/>
  <c r="BH117"/>
  <c r="BG117"/>
  <c r="BF117"/>
  <c r="T117"/>
  <c r="R117"/>
  <c r="P117"/>
  <c r="BI113"/>
  <c r="BH113"/>
  <c r="BG113"/>
  <c r="BF113"/>
  <c r="T113"/>
  <c r="R113"/>
  <c r="P113"/>
  <c r="BI108"/>
  <c r="BH108"/>
  <c r="BG108"/>
  <c r="BF108"/>
  <c r="T108"/>
  <c r="R108"/>
  <c r="P108"/>
  <c r="BI103"/>
  <c r="BH103"/>
  <c r="BG103"/>
  <c r="BF103"/>
  <c r="T103"/>
  <c r="R103"/>
  <c r="P103"/>
  <c r="BI99"/>
  <c r="BH99"/>
  <c r="BG99"/>
  <c r="BF99"/>
  <c r="T99"/>
  <c r="R99"/>
  <c r="P99"/>
  <c r="BI93"/>
  <c r="BH93"/>
  <c r="BG93"/>
  <c r="BF93"/>
  <c r="T93"/>
  <c r="R93"/>
  <c r="P93"/>
  <c r="F84"/>
  <c r="E82"/>
  <c r="F56"/>
  <c r="E54"/>
  <c r="J26"/>
  <c r="E26"/>
  <c r="J87"/>
  <c r="J25"/>
  <c r="J23"/>
  <c r="E23"/>
  <c r="J58"/>
  <c r="J22"/>
  <c r="J20"/>
  <c r="E20"/>
  <c r="F87"/>
  <c r="J19"/>
  <c r="J17"/>
  <c r="E17"/>
  <c r="F86"/>
  <c r="J16"/>
  <c r="J14"/>
  <c r="J84"/>
  <c r="E7"/>
  <c r="E78"/>
  <c i="1" r="L50"/>
  <c r="AM50"/>
  <c r="AM49"/>
  <c r="L49"/>
  <c r="AM47"/>
  <c r="L47"/>
  <c r="L45"/>
  <c r="L44"/>
  <c i="2" r="J128"/>
  <c r="J121"/>
  <c r="J117"/>
  <c r="J103"/>
  <c i="3" r="J95"/>
  <c r="BK91"/>
  <c i="4" r="BK90"/>
  <c i="2" r="BK121"/>
  <c r="BK99"/>
  <c i="1" r="AS55"/>
  <c i="2" r="BK117"/>
  <c r="J93"/>
  <c r="J108"/>
  <c i="3" r="J103"/>
  <c r="BK103"/>
  <c i="2" r="BK126"/>
  <c r="BK103"/>
  <c r="J113"/>
  <c i="3" r="BK108"/>
  <c r="J99"/>
  <c i="4" r="J90"/>
  <c i="2" r="J127"/>
  <c r="J126"/>
  <c r="BK93"/>
  <c i="3" r="BK99"/>
  <c r="J108"/>
  <c i="4" r="J94"/>
  <c r="BK94"/>
  <c i="2" r="BK128"/>
  <c r="BK127"/>
  <c r="BK108"/>
  <c r="BK113"/>
  <c r="J99"/>
  <c i="3" r="J91"/>
  <c r="BK95"/>
  <c i="2" l="1" r="T92"/>
  <c r="P112"/>
  <c r="R125"/>
  <c r="R124"/>
  <c i="3" r="R90"/>
  <c r="R89"/>
  <c r="R88"/>
  <c i="4" r="BK89"/>
  <c r="BK88"/>
  <c r="J88"/>
  <c r="J64"/>
  <c i="2" r="BK92"/>
  <c r="J92"/>
  <c r="J65"/>
  <c r="R92"/>
  <c r="R112"/>
  <c r="BK125"/>
  <c r="J125"/>
  <c r="J68"/>
  <c r="T125"/>
  <c r="T124"/>
  <c i="3" r="P90"/>
  <c r="P89"/>
  <c r="P88"/>
  <c i="1" r="AU57"/>
  <c i="4" r="R89"/>
  <c r="R88"/>
  <c r="R87"/>
  <c i="2" r="P92"/>
  <c r="P91"/>
  <c r="BK112"/>
  <c r="J112"/>
  <c r="J66"/>
  <c r="T112"/>
  <c r="P125"/>
  <c r="P124"/>
  <c i="3" r="BK90"/>
  <c r="J90"/>
  <c r="J65"/>
  <c r="T90"/>
  <c r="T89"/>
  <c r="T88"/>
  <c i="4" r="P89"/>
  <c r="P88"/>
  <c r="P87"/>
  <c i="1" r="AU58"/>
  <c i="4" r="T89"/>
  <c r="T88"/>
  <c r="T87"/>
  <c i="3" r="BK107"/>
  <c r="J107"/>
  <c r="J66"/>
  <c i="4" r="F58"/>
  <c r="F59"/>
  <c r="E75"/>
  <c r="BE90"/>
  <c r="J56"/>
  <c r="J58"/>
  <c r="J59"/>
  <c r="BE94"/>
  <c i="3" r="E50"/>
  <c r="J56"/>
  <c r="J59"/>
  <c r="J84"/>
  <c r="BE95"/>
  <c r="BE99"/>
  <c r="BE108"/>
  <c r="F58"/>
  <c r="F59"/>
  <c r="BE91"/>
  <c r="BE103"/>
  <c i="2" r="E50"/>
  <c r="J56"/>
  <c r="F58"/>
  <c r="F59"/>
  <c r="J59"/>
  <c r="J86"/>
  <c r="BE99"/>
  <c r="BE108"/>
  <c r="BE93"/>
  <c r="BE103"/>
  <c r="BE113"/>
  <c r="BE126"/>
  <c r="BE128"/>
  <c r="BE117"/>
  <c r="BE121"/>
  <c r="BE127"/>
  <c i="1" r="AS54"/>
  <c i="3" r="F36"/>
  <c i="1" r="BA57"/>
  <c i="4" r="F36"/>
  <c i="1" r="BA58"/>
  <c i="2" r="F37"/>
  <c i="1" r="BB56"/>
  <c i="3" r="F37"/>
  <c i="1" r="BB57"/>
  <c i="4" r="F38"/>
  <c i="1" r="BC58"/>
  <c i="2" r="F38"/>
  <c i="1" r="BC56"/>
  <c i="4" r="J36"/>
  <c i="1" r="AW58"/>
  <c i="2" r="F36"/>
  <c i="1" r="BA56"/>
  <c i="3" r="J36"/>
  <c i="1" r="AW57"/>
  <c i="4" r="F37"/>
  <c i="1" r="BB58"/>
  <c i="2" r="J36"/>
  <c i="1" r="AW56"/>
  <c i="3" r="F38"/>
  <c i="1" r="BC57"/>
  <c i="2" r="F39"/>
  <c i="1" r="BD56"/>
  <c i="3" r="F39"/>
  <c i="1" r="BD57"/>
  <c i="4" r="F39"/>
  <c i="1" r="BD58"/>
  <c i="2" l="1" r="P90"/>
  <c i="1" r="AU56"/>
  <c i="2" r="R91"/>
  <c r="R90"/>
  <c r="T91"/>
  <c r="T90"/>
  <c r="BK91"/>
  <c r="J91"/>
  <c r="J64"/>
  <c r="BK124"/>
  <c r="J124"/>
  <c r="J67"/>
  <c i="4" r="J89"/>
  <c r="J65"/>
  <c i="3" r="BK89"/>
  <c r="J89"/>
  <c r="J64"/>
  <c i="4" r="BK87"/>
  <c r="J87"/>
  <c r="J63"/>
  <c i="2" r="F35"/>
  <c i="1" r="AZ56"/>
  <c r="BB55"/>
  <c r="BB54"/>
  <c r="W31"/>
  <c i="3" r="F35"/>
  <c i="1" r="AZ57"/>
  <c r="BD55"/>
  <c r="BD54"/>
  <c r="W33"/>
  <c i="4" r="J35"/>
  <c i="1" r="AV58"/>
  <c r="AT58"/>
  <c r="AU55"/>
  <c r="AU54"/>
  <c i="4" r="F35"/>
  <c i="1" r="AZ58"/>
  <c i="3" r="J35"/>
  <c i="1" r="AV57"/>
  <c r="AT57"/>
  <c r="BA55"/>
  <c r="AW55"/>
  <c i="2" r="J35"/>
  <c i="1" r="AV56"/>
  <c r="AT56"/>
  <c r="BC55"/>
  <c r="AY55"/>
  <c i="3" l="1" r="BK88"/>
  <c r="J88"/>
  <c r="J63"/>
  <c i="2" r="BK90"/>
  <c r="J90"/>
  <c r="J63"/>
  <c i="4" r="J32"/>
  <c i="1" r="AG58"/>
  <c r="AX54"/>
  <c r="AX55"/>
  <c r="BA54"/>
  <c r="W30"/>
  <c r="AZ55"/>
  <c r="AZ54"/>
  <c r="W29"/>
  <c r="BC54"/>
  <c r="AY54"/>
  <c i="4" l="1" r="J41"/>
  <c i="1" r="AN58"/>
  <c i="3" r="J32"/>
  <c i="1" r="AG57"/>
  <c i="2" r="J32"/>
  <c i="1" r="AG56"/>
  <c r="AW54"/>
  <c r="AK30"/>
  <c r="W32"/>
  <c r="AV55"/>
  <c r="AT55"/>
  <c r="AV54"/>
  <c r="AK29"/>
  <c i="2" l="1" r="J41"/>
  <c i="3" r="J41"/>
  <c i="1" r="AN57"/>
  <c r="AN56"/>
  <c r="AG55"/>
  <c r="AG54"/>
  <c r="AK26"/>
  <c r="AK35"/>
  <c r="AT54"/>
  <c l="1" r="AN54"/>
  <c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<sst xmlns="http://schemas.openxmlformats.org/spreadsheetml/2006/main">
  <si>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</si>
  <si>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</si>
  <si>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</si>
  <si>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</si>
  <si>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</si>
  <si>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{ce88b4c6-a958-41c2-a4d1-5982ff5c56cd}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</si>
  <si>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</si>
  <si>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</si>
  <si>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</si>
  <si>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</si>
  <si>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</si>
  <si>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</si>
  <si>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</si>
  <si>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2023-5-12</t>
  </si>
  <si>
    <t>Stavba:</t>
  </si>
  <si>
    <t>Rekonstrukce ulice v obci Michalovice (Petrovice I)</t>
  </si>
  <si>
    <t>KSO:</t>
  </si>
  <si>
    <t/>
  </si>
  <si>
    <t>CC-CZ:</t>
  </si>
  <si>
    <t>Místo:</t>
  </si>
  <si>
    <t>Petrovice I</t>
  </si>
  <si>
    <t>Datum:</t>
  </si>
  <si>
    <t>12. 12. 2022</t>
  </si>
  <si>
    <t>Zadavatel:</t>
  </si>
  <si>
    <t>IČ:</t>
  </si>
  <si>
    <t>Obec Petrovice I</t>
  </si>
  <si>
    <t>DIČ:</t>
  </si>
  <si>
    <t>Zhotovitel:</t>
  </si>
  <si>
    <t xml:space="preserve"> </t>
  </si>
  <si>
    <t>Projektant:</t>
  </si>
  <si>
    <t>VDG Projektování s.r.o.</t>
  </si>
  <si>
    <t>True</t>
  </si>
  <si>
    <t>Zpracovatel:</t>
  </si>
  <si>
    <t>Ing. Vítězslav Pavel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</si>
  <si>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</si>
  <si>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</si>
  <si>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</si>
  <si>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</si>
  <si>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</si>
  <si>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</si>
  <si>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</si>
  <si>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</si>
  <si>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</si>
  <si>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</si>
  <si>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</si>
  <si>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</si>
  <si>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</si>
  <si>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</si>
  <si>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</si>
  <si>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</si>
  <si>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</si>
  <si>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</si>
  <si>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</si>
  <si>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</si>
  <si>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</si>
  <si>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</si>
  <si>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</si>
  <si>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</si>
  <si>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</si>
  <si>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</si>
  <si>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</si>
  <si>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</si>
  <si>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</si>
  <si>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</si>
  <si>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</si>
  <si>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</si>
  <si>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</si>
  <si>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</si>
  <si>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</si>
  <si>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</si>
  <si>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</si>
  <si>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</si>
  <si>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</si>
  <si>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</si>
  <si>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</t>
  </si>
  <si>
    <t>Michalovice</t>
  </si>
  <si>
    <t>STA</t>
  </si>
  <si>
    <t>{6cd03fcc-b977-4725-834f-4f684b6e3a68}</t>
  </si>
  <si>
    <t>2</t>
  </si>
  <si>
    <t>/</t>
  </si>
  <si>
    <t>01</t>
  </si>
  <si>
    <t>Přípravné práce</t>
  </si>
  <si>
    <t>Soupis</t>
  </si>
  <si>
    <t>{74a216cd-74f7-4b1a-9b5d-f4157711ed15}</t>
  </si>
  <si>
    <t>02</t>
  </si>
  <si>
    <t>Podkládka povrchu</t>
  </si>
  <si>
    <t>{76b44e5f-2ebc-49f7-9c8a-e02fde97201c}</t>
  </si>
  <si>
    <t>03</t>
  </si>
  <si>
    <t>Dokončovací práce</t>
  </si>
  <si>
    <t>{07e2ed45-70b9-45f9-acab-6e357df810b1}</t>
  </si>
  <si>
    <t>KRYCÍ LIST SOUPISU PRACÍ</t>
  </si>
  <si>
    <t>Objekt:</t>
  </si>
  <si>
    <t>1 - Michalovice</t>
  </si>
  <si>
    <t>Soupis:</t>
  </si>
  <si>
    <t>01 - Přípravné práce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</si>
  <si>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</si>
  <si>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</si>
  <si>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</si>
  <si>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</si>
  <si>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</si>
  <si>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Přípravné práce</t>
  </si>
  <si>
    <t xml:space="preserve">    997 - Přesun sutě</t>
  </si>
  <si>
    <t>000 - Nepojmenované práce</t>
  </si>
  <si>
    <t xml:space="preserve">    0 -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</si>
  <si>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</si>
  <si>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</si>
  <si>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</si>
  <si>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</si>
  <si>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</si>
  <si>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</si>
  <si>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</si>
  <si>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</si>
  <si>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</si>
  <si>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</si>
  <si>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</si>
  <si>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</si>
  <si>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</si>
  <si>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</si>
  <si>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</si>
  <si>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</si>
  <si>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K</t>
  </si>
  <si>
    <t>0013</t>
  </si>
  <si>
    <t>Zařízení staveniště</t>
  </si>
  <si>
    <t>m2</t>
  </si>
  <si>
    <t>CS ÚRS 2022 01</t>
  </si>
  <si>
    <t>4</t>
  </si>
  <si>
    <t>1152960240</t>
  </si>
  <si>
    <t>Online PSC</t>
  </si>
  <si>
    <t>https://podminky.urs.cz/item/CS_URS_2022_01/0013</t>
  </si>
  <si>
    <t>VV</t>
  </si>
  <si>
    <t>"stavební buňka"</t>
  </si>
  <si>
    <t>"mobilní WC"</t>
  </si>
  <si>
    <t>"zařízení staveniště"</t>
  </si>
  <si>
    <t>012103000</t>
  </si>
  <si>
    <t>Geodetické práce před výstavbou</t>
  </si>
  <si>
    <t>Kč</t>
  </si>
  <si>
    <t>-682711636</t>
  </si>
  <si>
    <t>https://podminky.urs.cz/item/CS_URS_2022_01/012103000</t>
  </si>
  <si>
    <t>"vytyčení stavby"</t>
  </si>
  <si>
    <t>3</t>
  </si>
  <si>
    <t>0012</t>
  </si>
  <si>
    <t>DIO</t>
  </si>
  <si>
    <t>1098451131</t>
  </si>
  <si>
    <t>"kompletní vyznačení a povolení objezdných tras"</t>
  </si>
  <si>
    <t>"dočasné dopravní značení"</t>
  </si>
  <si>
    <t>"zajištění nutného průjezdu vozů technických služeb pro svoz odpadu atd."</t>
  </si>
  <si>
    <t>113107242</t>
  </si>
  <si>
    <t>Odstranění podkladů nebo krytů strojně plochy jednotlivě přes 200 m2 s přemístěním hmot na skládku na vzdálenost do 20 m nebo s naložením na dopravní prostředek živičných, o tl. vrstvy přes 50 do 100 mm</t>
  </si>
  <si>
    <t>1002361364</t>
  </si>
  <si>
    <t>https://podminky.urs.cz/item/CS_URS_2022_01/113107242</t>
  </si>
  <si>
    <t>95</t>
  </si>
  <si>
    <t>"frézování asfaltového povrchu na podklad v místě kompletní opravy"</t>
  </si>
  <si>
    <t>997</t>
  </si>
  <si>
    <t>Přesun sutě</t>
  </si>
  <si>
    <t>5</t>
  </si>
  <si>
    <t>997013645</t>
  </si>
  <si>
    <t>Poplatek za uložení stavebního odpadu na skládce (skládkovné) asfaltového bez obsahu dehtu zatříděného do Katalogu odpadů pod kódem 17 03 02</t>
  </si>
  <si>
    <t>t</t>
  </si>
  <si>
    <t>-1032972273</t>
  </si>
  <si>
    <t>https://podminky.urs.cz/item/CS_URS_2022_01/997013645</t>
  </si>
  <si>
    <t>95*0,1*1,4</t>
  </si>
  <si>
    <t>"uložení sfrézovaného materiálu na skládce (1m3 asfaltu = 1,4t)"</t>
  </si>
  <si>
    <t>6</t>
  </si>
  <si>
    <t>997211529</t>
  </si>
  <si>
    <t>Vodorovná doprava suti nebo vybouraných hmot vybouraných hmot se složením a hrubým urovnáním nebo s přeložením na jiný dopravní prostředek kromě lodi, na vzdálenost Příplatek k ceně za každý další i započatý 1 km přes 1 km</t>
  </si>
  <si>
    <t>1142018383</t>
  </si>
  <si>
    <t>https://podminky.urs.cz/item/CS_URS_2022_01/997211529</t>
  </si>
  <si>
    <t>10*(13,3)</t>
  </si>
  <si>
    <t>"odvoz na skládku"</t>
  </si>
  <si>
    <t>7</t>
  </si>
  <si>
    <t>997231111</t>
  </si>
  <si>
    <t>Vodorovná doprava suti a vybouraných hmot s vyložením a hrubým urovnáním na vzdálenost do 1 km</t>
  </si>
  <si>
    <t>794248222</t>
  </si>
  <si>
    <t>https://podminky.urs.cz/item/CS_URS_2022_01/997231111</t>
  </si>
  <si>
    <t>13,3</t>
  </si>
  <si>
    <t>000</t>
  </si>
  <si>
    <t>Nepojmenované práce</t>
  </si>
  <si>
    <t>Vedlejší rozpočtové náklady</t>
  </si>
  <si>
    <t>8</t>
  </si>
  <si>
    <t>M</t>
  </si>
  <si>
    <t>17</t>
  </si>
  <si>
    <t>Pasportizace příjezdových komunikací</t>
  </si>
  <si>
    <t>soubor</t>
  </si>
  <si>
    <t>-933420984</t>
  </si>
  <si>
    <t>9</t>
  </si>
  <si>
    <t>R12</t>
  </si>
  <si>
    <t>Vytyčení podzemních vedení</t>
  </si>
  <si>
    <t>Kus</t>
  </si>
  <si>
    <t>512</t>
  </si>
  <si>
    <t>-565542238</t>
  </si>
  <si>
    <t>10</t>
  </si>
  <si>
    <t xml:space="preserve">       -55</t>
  </si>
  <si>
    <t>náklady na ochranu stávajících inženýrských sítí</t>
  </si>
  <si>
    <t>262144</t>
  </si>
  <si>
    <t>-1567269489</t>
  </si>
  <si>
    <t>02 - Podkládka povrchu</t>
  </si>
  <si>
    <t xml:space="preserve">    5 - Komunikace pozemní</t>
  </si>
  <si>
    <t xml:space="preserve">    998 - Přesun hmot</t>
  </si>
  <si>
    <t>Komunikace pozemní</t>
  </si>
  <si>
    <t>572141112</t>
  </si>
  <si>
    <t>Vyrovnání povrchu dosavadních krytů s rozprostřením hmot a zhutněním asfaltovým betonem ACO (AB) tl. přes 40 do 60 mm</t>
  </si>
  <si>
    <t>-459400664</t>
  </si>
  <si>
    <t>https://podminky.urs.cz/item/CS_URS_2022_01/572141112</t>
  </si>
  <si>
    <t>620*0,3</t>
  </si>
  <si>
    <t>"vyspravení nerovností"</t>
  </si>
  <si>
    <t>573231108</t>
  </si>
  <si>
    <t>Postřik spojovací PS bez posypu kamenivem ze silniční emulze, v množství 0,50 kg/m2</t>
  </si>
  <si>
    <t>-763036951</t>
  </si>
  <si>
    <t>https://podminky.urs.cz/item/CS_URS_2022_01/573231108</t>
  </si>
  <si>
    <t>620+(620*0,3)</t>
  </si>
  <si>
    <t>"spojovací postřik před vyrovnávkou a pokládkou finální vrstvy"</t>
  </si>
  <si>
    <t>577144111</t>
  </si>
  <si>
    <t>Asfaltový beton vrstva obrusná ACO 11 (ABS) s rozprostřením a se zhutněním z nemodifikovaného asfaltu v pruhu šířky do 3 m tř. I, po zhutnění tl. 50 mm</t>
  </si>
  <si>
    <t>1137492654</t>
  </si>
  <si>
    <t>https://podminky.urs.cz/item/CS_URS_2022_01/577144111</t>
  </si>
  <si>
    <t>620</t>
  </si>
  <si>
    <t>"pokládka obrusné vrstvy asfaltobetonu"</t>
  </si>
  <si>
    <t>919731122</t>
  </si>
  <si>
    <t>Zarovnání styčné plochy podkladu nebo krytu podél vybourané části komunikace nebo zpevněné plochy živičné tl. přes 50 do 100 mm</t>
  </si>
  <si>
    <t>m</t>
  </si>
  <si>
    <t>-1712470573</t>
  </si>
  <si>
    <t>https://podminky.urs.cz/item/CS_URS_2022_01/919731122</t>
  </si>
  <si>
    <t>22</t>
  </si>
  <si>
    <t>"napojení nového povrchu na navazující ulice"</t>
  </si>
  <si>
    <t>998</t>
  </si>
  <si>
    <t>Přesun hmot</t>
  </si>
  <si>
    <t>998225111</t>
  </si>
  <si>
    <t>Přesun hmot pro komunikace s krytem z kameniva, monolitickým betonovým nebo živičným dopravní vzdálenost do 200 m jakékoliv délky objektu</t>
  </si>
  <si>
    <t>2062387588</t>
  </si>
  <si>
    <t>https://podminky.urs.cz/item/CS_URS_2022_01/998225111</t>
  </si>
  <si>
    <t>03 - Dokončovací práce</t>
  </si>
  <si>
    <t>599141111</t>
  </si>
  <si>
    <t>Vyplnění spár mezi silničními dílci jakékoliv tloušťky živičnou zálivkou</t>
  </si>
  <si>
    <t>-1274415853</t>
  </si>
  <si>
    <t>https://podminky.urs.cz/item/CS_URS_2022_01/599141111</t>
  </si>
  <si>
    <t>"zalití prořezané spáry v napojení na stávající asfalt"</t>
  </si>
  <si>
    <t>919735113</t>
  </si>
  <si>
    <t>Řezání stávajícího živičného krytu nebo podkladu hloubky přes 100 do 150 mm</t>
  </si>
  <si>
    <t>1777295823</t>
  </si>
  <si>
    <t>https://podminky.urs.cz/item/CS_URS_2022_01/919735113</t>
  </si>
  <si>
    <t>"prořezání vozovky v místě napojení / křížení na komunikace a chodníky"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</si>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</sst>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4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8" xfId="0" applyFont="1" applyFill="1" applyBorder="1" applyAlignment="1" applyProtection="1">
      <alignment vertical="center"/>
    </xf>
    <xf numFmtId="0" fontId="4" fillId="2" borderId="8" xfId="0" applyFont="1" applyFill="1" applyBorder="1" applyAlignment="1" applyProtection="1">
      <alignment horizontal="center" vertical="center"/>
    </xf>
    <xf numFmtId="0" fontId="4" fillId="2" borderId="8" xfId="0" applyFont="1" applyFill="1" applyBorder="1" applyAlignment="1" applyProtection="1">
      <alignment horizontal="left" vertical="center"/>
    </xf>
    <xf numFmtId="4" fontId="4" fillId="2" borderId="8" xfId="0" applyNumberFormat="1" applyFont="1" applyFill="1" applyBorder="1" applyAlignment="1" applyProtection="1">
      <alignment vertical="center"/>
    </xf>
    <xf numFmtId="0" fontId="0" fillId="2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3" borderId="7" xfId="0" applyFont="1" applyFill="1" applyBorder="1" applyAlignment="1" applyProtection="1">
      <alignment horizontal="center" vertical="center"/>
    </xf>
    <xf numFmtId="0" fontId="19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19" fillId="3" borderId="8" xfId="0" applyFont="1" applyFill="1" applyBorder="1" applyAlignment="1" applyProtection="1">
      <alignment horizontal="center" vertical="center"/>
    </xf>
    <xf numFmtId="0" fontId="19" fillId="3" borderId="8" xfId="0" applyFont="1" applyFill="1" applyBorder="1" applyAlignment="1" applyProtection="1">
      <alignment horizontal="right" vertical="center"/>
    </xf>
    <xf numFmtId="0" fontId="19" fillId="3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right" vertical="center"/>
    </xf>
    <xf numFmtId="0" fontId="4" fillId="3" borderId="8" xfId="0" applyFont="1" applyFill="1" applyBorder="1" applyAlignment="1">
      <alignment horizontal="center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9" fillId="3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3" borderId="17" xfId="0" applyFont="1" applyFill="1" applyBorder="1" applyAlignment="1" applyProtection="1">
      <alignment horizontal="center" vertical="center" wrapText="1"/>
    </xf>
    <xf numFmtId="0" fontId="19" fillId="3" borderId="18" xfId="0" applyFont="1" applyFill="1" applyBorder="1" applyAlignment="1" applyProtection="1">
      <alignment horizontal="center" vertical="center" wrapText="1"/>
    </xf>
    <xf numFmtId="0" fontId="19" fillId="3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0" borderId="23" xfId="0" applyNumberFormat="1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0" borderId="15" xfId="0" applyFont="1" applyBorder="1" applyAlignment="1" applyProtection="1">
      <alignment horizontal="left" vertical="center"/>
    </xf>
    <xf numFmtId="0" fontId="35" fillId="0" borderId="0" xfId="0" applyFont="1" applyBorder="1" applyAlignment="1" applyProtection="1">
      <alignment horizontal="center" vertical="center"/>
    </xf>
    <xf numFmtId="0" fontId="35" fillId="0" borderId="20" xfId="0" applyFont="1" applyBorder="1" applyAlignment="1" applyProtection="1">
      <alignment horizontal="left" vertical="center"/>
    </xf>
    <xf numFmtId="0" fontId="35" fillId="0" borderId="21" xfId="0" applyFont="1" applyBorder="1" applyAlignment="1" applyProtection="1">
      <alignment horizontal="center"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0013" TargetMode="External" /><Relationship Id="rId2" Type="http://schemas.openxmlformats.org/officeDocument/2006/relationships/hyperlink" Target="https://podminky.urs.cz/item/CS_URS_2022_01/012103000" TargetMode="External" /><Relationship Id="rId3" Type="http://schemas.openxmlformats.org/officeDocument/2006/relationships/hyperlink" Target="https://podminky.urs.cz/item/CS_URS_2022_01/113107242" TargetMode="External" /><Relationship Id="rId4" Type="http://schemas.openxmlformats.org/officeDocument/2006/relationships/hyperlink" Target="https://podminky.urs.cz/item/CS_URS_2022_01/997013645" TargetMode="External" /><Relationship Id="rId5" Type="http://schemas.openxmlformats.org/officeDocument/2006/relationships/hyperlink" Target="https://podminky.urs.cz/item/CS_URS_2022_01/997211529" TargetMode="External" /><Relationship Id="rId6" Type="http://schemas.openxmlformats.org/officeDocument/2006/relationships/hyperlink" Target="https://podminky.urs.cz/item/CS_URS_2022_01/997231111" TargetMode="External" /><Relationship Id="rId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572141112" TargetMode="External" /><Relationship Id="rId2" Type="http://schemas.openxmlformats.org/officeDocument/2006/relationships/hyperlink" Target="https://podminky.urs.cz/item/CS_URS_2022_01/573231108" TargetMode="External" /><Relationship Id="rId3" Type="http://schemas.openxmlformats.org/officeDocument/2006/relationships/hyperlink" Target="https://podminky.urs.cz/item/CS_URS_2022_01/577144111" TargetMode="External" /><Relationship Id="rId4" Type="http://schemas.openxmlformats.org/officeDocument/2006/relationships/hyperlink" Target="https://podminky.urs.cz/item/CS_URS_2022_01/919731122" TargetMode="External" /><Relationship Id="rId5" Type="http://schemas.openxmlformats.org/officeDocument/2006/relationships/hyperlink" Target="https://podminky.urs.cz/item/CS_URS_2022_01/998225111" TargetMode="External" /><Relationship Id="rId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599141111" TargetMode="External" /><Relationship Id="rId2" Type="http://schemas.openxmlformats.org/officeDocument/2006/relationships/hyperlink" Target="https://podminky.urs.cz/item/CS_URS_2022_01/919735113" TargetMode="External" /><Relationship Id="rId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851563" style="1" customWidth="1"/>
    <col min="2" max="2" width="1.710938" style="1" customWidth="1"/>
    <col min="3" max="3" width="4.421875" style="1" customWidth="1"/>
    <col min="4" max="4" width="2.851563" style="1" customWidth="1"/>
    <col min="5" max="5" width="2.851563" style="1" customWidth="1"/>
    <col min="6" max="6" width="2.851563" style="1" customWidth="1"/>
    <col min="7" max="7" width="2.851563" style="1" customWidth="1"/>
    <col min="8" max="8" width="2.851563" style="1" customWidth="1"/>
    <col min="9" max="9" width="2.851563" style="1" customWidth="1"/>
    <col min="10" max="10" width="2.851563" style="1" customWidth="1"/>
    <col min="11" max="11" width="2.851563" style="1" customWidth="1"/>
    <col min="12" max="12" width="2.851563" style="1" customWidth="1"/>
    <col min="13" max="13" width="2.851563" style="1" customWidth="1"/>
    <col min="14" max="14" width="2.851563" style="1" customWidth="1"/>
    <col min="15" max="15" width="2.851563" style="1" customWidth="1"/>
    <col min="16" max="16" width="2.851563" style="1" customWidth="1"/>
    <col min="17" max="17" width="2.851563" style="1" customWidth="1"/>
    <col min="18" max="18" width="2.851563" style="1" customWidth="1"/>
    <col min="19" max="19" width="2.851563" style="1" customWidth="1"/>
    <col min="20" max="20" width="2.851563" style="1" customWidth="1"/>
    <col min="21" max="21" width="2.851563" style="1" customWidth="1"/>
    <col min="22" max="22" width="2.851563" style="1" customWidth="1"/>
    <col min="23" max="23" width="2.851563" style="1" customWidth="1"/>
    <col min="24" max="24" width="2.851563" style="1" customWidth="1"/>
    <col min="25" max="25" width="2.851563" style="1" customWidth="1"/>
    <col min="26" max="26" width="2.851563" style="1" customWidth="1"/>
    <col min="27" max="27" width="2.851563" style="1" customWidth="1"/>
    <col min="28" max="28" width="2.851563" style="1" customWidth="1"/>
    <col min="29" max="29" width="2.851563" style="1" customWidth="1"/>
    <col min="30" max="30" width="2.851563" style="1" customWidth="1"/>
    <col min="31" max="31" width="2.851563" style="1" customWidth="1"/>
    <col min="32" max="32" width="2.851563" style="1" customWidth="1"/>
    <col min="33" max="33" width="2.851563" style="1" customWidth="1"/>
    <col min="34" max="34" width="3.574219" style="1" customWidth="1"/>
    <col min="35" max="35" width="42.28125" style="1" customWidth="1"/>
    <col min="36" max="36" width="2.574219" style="1" customWidth="1"/>
    <col min="37" max="37" width="2.574219" style="1" customWidth="1"/>
    <col min="38" max="38" width="8.851563" style="1" customWidth="1"/>
    <col min="39" max="39" width="3.574219" style="1" customWidth="1"/>
    <col min="40" max="40" width="14.28125" style="1" customWidth="1"/>
    <col min="41" max="41" width="8.003906" style="1" customWidth="1"/>
    <col min="42" max="42" width="4.421875" style="1" customWidth="1"/>
    <col min="43" max="43" width="16.71094" style="1" customWidth="1"/>
    <col min="44" max="44" width="14.57422" style="1" customWidth="1"/>
    <col min="45" max="45" width="27.71094" style="1" hidden="1" customWidth="1"/>
    <col min="46" max="46" width="27.71094" style="1" hidden="1" customWidth="1"/>
    <col min="47" max="47" width="27.71094" style="1" hidden="1" customWidth="1"/>
    <col min="48" max="48" width="23.14063" style="1" hidden="1" customWidth="1"/>
    <col min="49" max="49" width="23.14063" style="1" hidden="1" customWidth="1"/>
    <col min="50" max="50" width="26.71094" style="1" hidden="1" customWidth="1"/>
    <col min="51" max="51" width="26.71094" style="1" hidden="1" customWidth="1"/>
    <col min="52" max="52" width="23.14063" style="1" hidden="1" customWidth="1"/>
    <col min="53" max="53" width="20.57422" style="1" hidden="1" customWidth="1"/>
    <col min="54" max="54" width="26.71094" style="1" hidden="1" customWidth="1"/>
    <col min="55" max="55" width="23.14063" style="1" hidden="1" customWidth="1"/>
    <col min="56" max="56" width="20.57422" style="1" hidden="1" customWidth="1"/>
    <col min="57" max="57" width="71.14063" style="1" customWidth="1"/>
    <col min="71" max="71" width="9.140625" style="1" hidden="1"/>
    <col min="72" max="72" width="9.140625" style="1" hidden="1"/>
    <col min="73" max="73" width="9.140625" style="1" hidden="1"/>
    <col min="74" max="74" width="9.140625" style="1" hidden="1"/>
    <col min="75" max="75" width="9.140625" style="1" hidden="1"/>
    <col min="76" max="76" width="9.140625" style="1" hidden="1"/>
    <col min="77" max="77" width="9.140625" style="1" hidden="1"/>
    <col min="78" max="78" width="9.140625" style="1" hidden="1"/>
    <col min="79" max="79" width="9.140625" style="1" hidden="1"/>
    <col min="80" max="80" width="9.140625" style="1" hidden="1"/>
    <col min="81" max="81" width="9.140625" style="1" hidden="1"/>
    <col min="82" max="82" width="9.140625" style="1" hidden="1"/>
    <col min="83" max="83" width="9.140625" style="1" hidden="1"/>
    <col min="84" max="84" width="9.140625" style="1" hidden="1"/>
    <col min="85" max="85" width="9.140625" style="1" hidden="1"/>
    <col min="86" max="86" width="9.140625" style="1" hidden="1"/>
    <col min="87" max="87" width="9.140625" style="1" hidden="1"/>
    <col min="88" max="88" width="9.140625" style="1" hidden="1"/>
    <col min="89" max="89" width="9.140625" style="1" hidden="1"/>
    <col min="90" max="90" width="9.140625" style="1" hidden="1"/>
    <col min="91" max="91" width="9.140625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S4" s="17" t="s">
        <v>11</v>
      </c>
    </row>
    <row r="5" s="1" customFormat="1" ht="12" customHeight="1">
      <c r="B5" s="21"/>
      <c r="C5" s="22"/>
      <c r="D5" s="25" t="s">
        <v>12</v>
      </c>
      <c r="E5" s="22"/>
      <c r="F5" s="22"/>
      <c r="G5" s="22"/>
      <c r="H5" s="22"/>
      <c r="I5" s="22"/>
      <c r="J5" s="22"/>
      <c r="K5" s="26" t="s">
        <v>13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S5" s="17" t="s">
        <v>6</v>
      </c>
    </row>
    <row r="6" s="1" customFormat="1" ht="36.96" customHeight="1">
      <c r="B6" s="21"/>
      <c r="C6" s="22"/>
      <c r="D6" s="27" t="s">
        <v>14</v>
      </c>
      <c r="E6" s="22"/>
      <c r="F6" s="22"/>
      <c r="G6" s="22"/>
      <c r="H6" s="22"/>
      <c r="I6" s="22"/>
      <c r="J6" s="22"/>
      <c r="K6" s="28" t="s">
        <v>15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S6" s="17" t="s">
        <v>6</v>
      </c>
    </row>
    <row r="7" s="1" customFormat="1" ht="12" customHeight="1">
      <c r="B7" s="21"/>
      <c r="C7" s="22"/>
      <c r="D7" s="29" t="s">
        <v>16</v>
      </c>
      <c r="E7" s="22"/>
      <c r="F7" s="22"/>
      <c r="G7" s="22"/>
      <c r="H7" s="22"/>
      <c r="I7" s="22"/>
      <c r="J7" s="22"/>
      <c r="K7" s="26" t="s">
        <v>17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18</v>
      </c>
      <c r="AL7" s="22"/>
      <c r="AM7" s="22"/>
      <c r="AN7" s="26" t="s">
        <v>17</v>
      </c>
      <c r="AO7" s="22"/>
      <c r="AP7" s="22"/>
      <c r="AQ7" s="22"/>
      <c r="AR7" s="20"/>
      <c r="BS7" s="17" t="s">
        <v>6</v>
      </c>
    </row>
    <row r="8" s="1" customFormat="1" ht="12" customHeight="1">
      <c r="B8" s="21"/>
      <c r="C8" s="22"/>
      <c r="D8" s="29" t="s">
        <v>19</v>
      </c>
      <c r="E8" s="22"/>
      <c r="F8" s="22"/>
      <c r="G8" s="22"/>
      <c r="H8" s="22"/>
      <c r="I8" s="22"/>
      <c r="J8" s="22"/>
      <c r="K8" s="26" t="s">
        <v>20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21</v>
      </c>
      <c r="AL8" s="22"/>
      <c r="AM8" s="22"/>
      <c r="AN8" s="26" t="s">
        <v>22</v>
      </c>
      <c r="AO8" s="22"/>
      <c r="AP8" s="22"/>
      <c r="AQ8" s="22"/>
      <c r="AR8" s="20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S9" s="17" t="s">
        <v>6</v>
      </c>
    </row>
    <row r="10" s="1" customFormat="1" ht="12" customHeight="1">
      <c r="B10" s="21"/>
      <c r="C10" s="22"/>
      <c r="D10" s="29" t="s">
        <v>23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24</v>
      </c>
      <c r="AL10" s="22"/>
      <c r="AM10" s="22"/>
      <c r="AN10" s="26" t="s">
        <v>17</v>
      </c>
      <c r="AO10" s="22"/>
      <c r="AP10" s="22"/>
      <c r="AQ10" s="22"/>
      <c r="AR10" s="20"/>
      <c r="BS10" s="17" t="s">
        <v>6</v>
      </c>
    </row>
    <row r="11" s="1" customFormat="1" ht="18.48" customHeight="1">
      <c r="B11" s="21"/>
      <c r="C11" s="22"/>
      <c r="D11" s="22"/>
      <c r="E11" s="26" t="s">
        <v>25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26</v>
      </c>
      <c r="AL11" s="22"/>
      <c r="AM11" s="22"/>
      <c r="AN11" s="26" t="s">
        <v>17</v>
      </c>
      <c r="AO11" s="22"/>
      <c r="AP11" s="22"/>
      <c r="AQ11" s="22"/>
      <c r="AR11" s="20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S12" s="17" t="s">
        <v>6</v>
      </c>
    </row>
    <row r="13" s="1" customFormat="1" ht="12" customHeight="1">
      <c r="B13" s="21"/>
      <c r="C13" s="22"/>
      <c r="D13" s="29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24</v>
      </c>
      <c r="AL13" s="22"/>
      <c r="AM13" s="22"/>
      <c r="AN13" s="26" t="s">
        <v>17</v>
      </c>
      <c r="AO13" s="22"/>
      <c r="AP13" s="22"/>
      <c r="AQ13" s="22"/>
      <c r="AR13" s="20"/>
      <c r="BS13" s="17" t="s">
        <v>6</v>
      </c>
    </row>
    <row r="14">
      <c r="B14" s="21"/>
      <c r="C14" s="22"/>
      <c r="D14" s="22"/>
      <c r="E14" s="26" t="s">
        <v>28</v>
      </c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9" t="s">
        <v>26</v>
      </c>
      <c r="AL14" s="22"/>
      <c r="AM14" s="22"/>
      <c r="AN14" s="26" t="s">
        <v>17</v>
      </c>
      <c r="AO14" s="22"/>
      <c r="AP14" s="22"/>
      <c r="AQ14" s="22"/>
      <c r="AR14" s="20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S15" s="17" t="s">
        <v>4</v>
      </c>
    </row>
    <row r="16" s="1" customFormat="1" ht="12" customHeight="1">
      <c r="B16" s="21"/>
      <c r="C16" s="22"/>
      <c r="D16" s="29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24</v>
      </c>
      <c r="AL16" s="22"/>
      <c r="AM16" s="22"/>
      <c r="AN16" s="26" t="s">
        <v>17</v>
      </c>
      <c r="AO16" s="22"/>
      <c r="AP16" s="22"/>
      <c r="AQ16" s="22"/>
      <c r="AR16" s="20"/>
      <c r="BS16" s="17" t="s">
        <v>4</v>
      </c>
    </row>
    <row r="17" s="1" customFormat="1" ht="18.48" customHeight="1">
      <c r="B17" s="21"/>
      <c r="C17" s="22"/>
      <c r="D17" s="22"/>
      <c r="E17" s="26" t="s">
        <v>30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26</v>
      </c>
      <c r="AL17" s="22"/>
      <c r="AM17" s="22"/>
      <c r="AN17" s="26" t="s">
        <v>17</v>
      </c>
      <c r="AO17" s="22"/>
      <c r="AP17" s="22"/>
      <c r="AQ17" s="22"/>
      <c r="AR17" s="20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S18" s="17" t="s">
        <v>6</v>
      </c>
    </row>
    <row r="19" s="1" customFormat="1" ht="12" customHeight="1">
      <c r="B19" s="21"/>
      <c r="C19" s="22"/>
      <c r="D19" s="29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24</v>
      </c>
      <c r="AL19" s="22"/>
      <c r="AM19" s="22"/>
      <c r="AN19" s="26" t="s">
        <v>17</v>
      </c>
      <c r="AO19" s="22"/>
      <c r="AP19" s="22"/>
      <c r="AQ19" s="22"/>
      <c r="AR19" s="20"/>
      <c r="BS19" s="17" t="s">
        <v>6</v>
      </c>
    </row>
    <row r="20" s="1" customFormat="1" ht="18.48" customHeight="1">
      <c r="B20" s="21"/>
      <c r="C20" s="22"/>
      <c r="D20" s="22"/>
      <c r="E20" s="26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26</v>
      </c>
      <c r="AL20" s="22"/>
      <c r="AM20" s="22"/>
      <c r="AN20" s="26" t="s">
        <v>17</v>
      </c>
      <c r="AO20" s="22"/>
      <c r="AP20" s="22"/>
      <c r="AQ20" s="22"/>
      <c r="AR20" s="20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</row>
    <row r="22" s="1" customFormat="1" ht="12" customHeight="1">
      <c r="B22" s="21"/>
      <c r="C22" s="22"/>
      <c r="D22" s="29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</row>
    <row r="23" s="1" customFormat="1" ht="48" customHeight="1">
      <c r="B23" s="21"/>
      <c r="C23" s="22"/>
      <c r="D23" s="22"/>
      <c r="E23" s="30" t="s">
        <v>35</v>
      </c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22"/>
      <c r="AP23" s="22"/>
      <c r="AQ23" s="22"/>
      <c r="AR23" s="20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</row>
    <row r="25" s="1" customFormat="1" ht="6.96" customHeight="1">
      <c r="B25" s="21"/>
      <c r="C25" s="22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2"/>
      <c r="AQ25" s="22"/>
      <c r="AR25" s="20"/>
    </row>
    <row r="26" s="2" customFormat="1" ht="25.92" customHeight="1">
      <c r="A26" s="32"/>
      <c r="B26" s="33"/>
      <c r="C26" s="34"/>
      <c r="D26" s="35" t="s">
        <v>36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ROUND(AG54,2)</f>
        <v>373785.06</v>
      </c>
      <c r="AL26" s="36"/>
      <c r="AM26" s="36"/>
      <c r="AN26" s="36"/>
      <c r="AO26" s="36"/>
      <c r="AP26" s="34"/>
      <c r="AQ26" s="34"/>
      <c r="AR26" s="38"/>
      <c r="BE26" s="32"/>
    </row>
    <row r="27" s="2" customFormat="1" ht="6.96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E27" s="32"/>
    </row>
    <row r="28" s="2" customForma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37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38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39</v>
      </c>
      <c r="AL28" s="39"/>
      <c r="AM28" s="39"/>
      <c r="AN28" s="39"/>
      <c r="AO28" s="39"/>
      <c r="AP28" s="34"/>
      <c r="AQ28" s="34"/>
      <c r="AR28" s="38"/>
      <c r="BE28" s="32"/>
    </row>
    <row r="29" s="3" customFormat="1" ht="14.4" customHeight="1">
      <c r="A29" s="3"/>
      <c r="B29" s="40"/>
      <c r="C29" s="41"/>
      <c r="D29" s="29" t="s">
        <v>40</v>
      </c>
      <c r="E29" s="41"/>
      <c r="F29" s="29" t="s">
        <v>41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ROUND(AZ54, 2)</f>
        <v>373785.06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ROUND(AV54, 2)</f>
        <v>78494.860000000001</v>
      </c>
      <c r="AL29" s="41"/>
      <c r="AM29" s="41"/>
      <c r="AN29" s="41"/>
      <c r="AO29" s="41"/>
      <c r="AP29" s="41"/>
      <c r="AQ29" s="41"/>
      <c r="AR29" s="44"/>
      <c r="BE29" s="3"/>
    </row>
    <row r="30" s="3" customFormat="1" ht="14.4" customHeight="1">
      <c r="A30" s="3"/>
      <c r="B30" s="40"/>
      <c r="C30" s="41"/>
      <c r="D30" s="41"/>
      <c r="E30" s="41"/>
      <c r="F30" s="29" t="s">
        <v>42</v>
      </c>
      <c r="G30" s="41"/>
      <c r="H30" s="41"/>
      <c r="I30" s="41"/>
      <c r="J30" s="41"/>
      <c r="K30" s="41"/>
      <c r="L30" s="42">
        <v>0.14999999999999999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ROUND(BA54,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ROUND(AW54, 2)</f>
        <v>0</v>
      </c>
      <c r="AL30" s="41"/>
      <c r="AM30" s="41"/>
      <c r="AN30" s="41"/>
      <c r="AO30" s="41"/>
      <c r="AP30" s="41"/>
      <c r="AQ30" s="41"/>
      <c r="AR30" s="44"/>
      <c r="BE30" s="3"/>
    </row>
    <row r="31" hidden="1" s="3" customFormat="1" ht="14.4" customHeight="1">
      <c r="A31" s="3"/>
      <c r="B31" s="40"/>
      <c r="C31" s="41"/>
      <c r="D31" s="41"/>
      <c r="E31" s="41"/>
      <c r="F31" s="29" t="s">
        <v>43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ROUND(BB54,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E31" s="3"/>
    </row>
    <row r="32" hidden="1" s="3" customFormat="1" ht="14.4" customHeight="1">
      <c r="A32" s="3"/>
      <c r="B32" s="40"/>
      <c r="C32" s="41"/>
      <c r="D32" s="41"/>
      <c r="E32" s="41"/>
      <c r="F32" s="29" t="s">
        <v>44</v>
      </c>
      <c r="G32" s="41"/>
      <c r="H32" s="41"/>
      <c r="I32" s="41"/>
      <c r="J32" s="41"/>
      <c r="K32" s="41"/>
      <c r="L32" s="42">
        <v>0.14999999999999999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ROUND(BC54,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E32" s="3"/>
    </row>
    <row r="33" hidden="1" s="3" customFormat="1" ht="14.4" customHeight="1">
      <c r="A33" s="3"/>
      <c r="B33" s="40"/>
      <c r="C33" s="41"/>
      <c r="D33" s="41"/>
      <c r="E33" s="41"/>
      <c r="F33" s="29" t="s">
        <v>45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ROUND(BD54,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E33" s="3"/>
    </row>
    <row r="34" s="2" customFormat="1" ht="6.96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E34" s="32"/>
    </row>
    <row r="35" s="2" customFormat="1" ht="25.92" customHeight="1">
      <c r="A35" s="32"/>
      <c r="B35" s="33"/>
      <c r="C35" s="45"/>
      <c r="D35" s="46" t="s">
        <v>46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47</v>
      </c>
      <c r="U35" s="47"/>
      <c r="V35" s="47"/>
      <c r="W35" s="47"/>
      <c r="X35" s="49" t="s">
        <v>48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452279.91999999998</v>
      </c>
      <c r="AL35" s="47"/>
      <c r="AM35" s="47"/>
      <c r="AN35" s="47"/>
      <c r="AO35" s="51"/>
      <c r="AP35" s="45"/>
      <c r="AQ35" s="45"/>
      <c r="AR35" s="38"/>
      <c r="BE35" s="32"/>
    </row>
    <row r="36" s="2" customFormat="1" ht="6.96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  <c r="BE36" s="32"/>
    </row>
    <row r="37" s="2" customFormat="1" ht="6.96" customHeight="1">
      <c r="A37" s="32"/>
      <c r="B37" s="52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38"/>
      <c r="BE37" s="32"/>
    </row>
    <row r="41" s="2" customFormat="1" ht="6.96" customHeight="1">
      <c r="A41" s="32"/>
      <c r="B41" s="54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38"/>
      <c r="BE41" s="32"/>
    </row>
    <row r="42" s="2" customFormat="1" ht="24.96" customHeight="1">
      <c r="A42" s="32"/>
      <c r="B42" s="33"/>
      <c r="C42" s="23" t="s">
        <v>49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8"/>
      <c r="BE42" s="32"/>
    </row>
    <row r="43" s="2" customFormat="1" ht="6.96" customHeight="1">
      <c r="A43" s="32"/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8"/>
      <c r="BE43" s="32"/>
    </row>
    <row r="44" s="4" customFormat="1" ht="12" customHeight="1">
      <c r="A44" s="4"/>
      <c r="B44" s="56"/>
      <c r="C44" s="29" t="s">
        <v>12</v>
      </c>
      <c r="D44" s="57"/>
      <c r="E44" s="57"/>
      <c r="F44" s="57"/>
      <c r="G44" s="57"/>
      <c r="H44" s="57"/>
      <c r="I44" s="57"/>
      <c r="J44" s="57"/>
      <c r="K44" s="57"/>
      <c r="L44" s="57" t="str">
        <f>K5</f>
        <v>2023-5-12</v>
      </c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8"/>
      <c r="BE44" s="4"/>
    </row>
    <row r="45" s="5" customFormat="1" ht="36.96" customHeight="1">
      <c r="A45" s="5"/>
      <c r="B45" s="59"/>
      <c r="C45" s="60" t="s">
        <v>14</v>
      </c>
      <c r="D45" s="61"/>
      <c r="E45" s="61"/>
      <c r="F45" s="61"/>
      <c r="G45" s="61"/>
      <c r="H45" s="61"/>
      <c r="I45" s="61"/>
      <c r="J45" s="61"/>
      <c r="K45" s="61"/>
      <c r="L45" s="62" t="str">
        <f>K6</f>
        <v>Rekonstrukce ulice v obci Michalovice (Petrovice I)</v>
      </c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3"/>
      <c r="BE45" s="5"/>
    </row>
    <row r="46" s="2" customFormat="1" ht="6.96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8"/>
      <c r="BE46" s="32"/>
    </row>
    <row r="47" s="2" customFormat="1" ht="12" customHeight="1">
      <c r="A47" s="32"/>
      <c r="B47" s="33"/>
      <c r="C47" s="29" t="s">
        <v>19</v>
      </c>
      <c r="D47" s="34"/>
      <c r="E47" s="34"/>
      <c r="F47" s="34"/>
      <c r="G47" s="34"/>
      <c r="H47" s="34"/>
      <c r="I47" s="34"/>
      <c r="J47" s="34"/>
      <c r="K47" s="34"/>
      <c r="L47" s="64" t="str">
        <f>IF(K8="","",K8)</f>
        <v>Petrovice I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9" t="s">
        <v>21</v>
      </c>
      <c r="AJ47" s="34"/>
      <c r="AK47" s="34"/>
      <c r="AL47" s="34"/>
      <c r="AM47" s="65" t="str">
        <f>IF(AN8= "","",AN8)</f>
        <v>12. 12. 2022</v>
      </c>
      <c r="AN47" s="65"/>
      <c r="AO47" s="34"/>
      <c r="AP47" s="34"/>
      <c r="AQ47" s="34"/>
      <c r="AR47" s="38"/>
      <c r="BE47" s="32"/>
    </row>
    <row r="48" s="2" customFormat="1" ht="6.96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8"/>
      <c r="BE48" s="32"/>
    </row>
    <row r="49" s="2" customFormat="1" ht="15.6" customHeight="1">
      <c r="A49" s="32"/>
      <c r="B49" s="33"/>
      <c r="C49" s="29" t="s">
        <v>23</v>
      </c>
      <c r="D49" s="34"/>
      <c r="E49" s="34"/>
      <c r="F49" s="34"/>
      <c r="G49" s="34"/>
      <c r="H49" s="34"/>
      <c r="I49" s="34"/>
      <c r="J49" s="34"/>
      <c r="K49" s="34"/>
      <c r="L49" s="57" t="str">
        <f>IF(E11= "","",E11)</f>
        <v>Obec Petrovice I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9" t="s">
        <v>29</v>
      </c>
      <c r="AJ49" s="34"/>
      <c r="AK49" s="34"/>
      <c r="AL49" s="34"/>
      <c r="AM49" s="66" t="str">
        <f>IF(E17="","",E17)</f>
        <v>VDG Projektování s.r.o.</v>
      </c>
      <c r="AN49" s="57"/>
      <c r="AO49" s="57"/>
      <c r="AP49" s="57"/>
      <c r="AQ49" s="34"/>
      <c r="AR49" s="38"/>
      <c r="AS49" s="67" t="s">
        <v>50</v>
      </c>
      <c r="AT49" s="68"/>
      <c r="AU49" s="69"/>
      <c r="AV49" s="69"/>
      <c r="AW49" s="69"/>
      <c r="AX49" s="69"/>
      <c r="AY49" s="69"/>
      <c r="AZ49" s="69"/>
      <c r="BA49" s="69"/>
      <c r="BB49" s="69"/>
      <c r="BC49" s="69"/>
      <c r="BD49" s="70"/>
      <c r="BE49" s="32"/>
    </row>
    <row r="50" s="2" customFormat="1" ht="15.6" customHeight="1">
      <c r="A50" s="32"/>
      <c r="B50" s="33"/>
      <c r="C50" s="29" t="s">
        <v>27</v>
      </c>
      <c r="D50" s="34"/>
      <c r="E50" s="34"/>
      <c r="F50" s="34"/>
      <c r="G50" s="34"/>
      <c r="H50" s="34"/>
      <c r="I50" s="34"/>
      <c r="J50" s="34"/>
      <c r="K50" s="34"/>
      <c r="L50" s="57" t="str">
        <f>IF(E14="","",E14)</f>
        <v xml:space="preserve"> </v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9" t="s">
        <v>32</v>
      </c>
      <c r="AJ50" s="34"/>
      <c r="AK50" s="34"/>
      <c r="AL50" s="34"/>
      <c r="AM50" s="66" t="str">
        <f>IF(E20="","",E20)</f>
        <v>Ing. Vítězslav Pavel</v>
      </c>
      <c r="AN50" s="57"/>
      <c r="AO50" s="57"/>
      <c r="AP50" s="57"/>
      <c r="AQ50" s="34"/>
      <c r="AR50" s="38"/>
      <c r="AS50" s="71"/>
      <c r="AT50" s="72"/>
      <c r="AU50" s="73"/>
      <c r="AV50" s="73"/>
      <c r="AW50" s="73"/>
      <c r="AX50" s="73"/>
      <c r="AY50" s="73"/>
      <c r="AZ50" s="73"/>
      <c r="BA50" s="73"/>
      <c r="BB50" s="73"/>
      <c r="BC50" s="73"/>
      <c r="BD50" s="74"/>
      <c r="BE50" s="32"/>
    </row>
    <row r="51" s="2" customFormat="1" ht="10.8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8"/>
      <c r="AS51" s="75"/>
      <c r="AT51" s="76"/>
      <c r="AU51" s="77"/>
      <c r="AV51" s="77"/>
      <c r="AW51" s="77"/>
      <c r="AX51" s="77"/>
      <c r="AY51" s="77"/>
      <c r="AZ51" s="77"/>
      <c r="BA51" s="77"/>
      <c r="BB51" s="77"/>
      <c r="BC51" s="77"/>
      <c r="BD51" s="78"/>
      <c r="BE51" s="32"/>
    </row>
    <row r="52" s="2" customFormat="1" ht="29.28" customHeight="1">
      <c r="A52" s="32"/>
      <c r="B52" s="33"/>
      <c r="C52" s="79" t="s">
        <v>51</v>
      </c>
      <c r="D52" s="80"/>
      <c r="E52" s="80"/>
      <c r="F52" s="80"/>
      <c r="G52" s="80"/>
      <c r="H52" s="81"/>
      <c r="I52" s="82" t="s">
        <v>52</v>
      </c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3" t="s">
        <v>53</v>
      </c>
      <c r="AH52" s="80"/>
      <c r="AI52" s="80"/>
      <c r="AJ52" s="80"/>
      <c r="AK52" s="80"/>
      <c r="AL52" s="80"/>
      <c r="AM52" s="80"/>
      <c r="AN52" s="82" t="s">
        <v>54</v>
      </c>
      <c r="AO52" s="80"/>
      <c r="AP52" s="80"/>
      <c r="AQ52" s="84" t="s">
        <v>55</v>
      </c>
      <c r="AR52" s="38"/>
      <c r="AS52" s="85" t="s">
        <v>56</v>
      </c>
      <c r="AT52" s="86" t="s">
        <v>57</v>
      </c>
      <c r="AU52" s="86" t="s">
        <v>58</v>
      </c>
      <c r="AV52" s="86" t="s">
        <v>59</v>
      </c>
      <c r="AW52" s="86" t="s">
        <v>60</v>
      </c>
      <c r="AX52" s="86" t="s">
        <v>61</v>
      </c>
      <c r="AY52" s="86" t="s">
        <v>62</v>
      </c>
      <c r="AZ52" s="86" t="s">
        <v>63</v>
      </c>
      <c r="BA52" s="86" t="s">
        <v>64</v>
      </c>
      <c r="BB52" s="86" t="s">
        <v>65</v>
      </c>
      <c r="BC52" s="86" t="s">
        <v>66</v>
      </c>
      <c r="BD52" s="87" t="s">
        <v>67</v>
      </c>
      <c r="BE52" s="32"/>
    </row>
    <row r="53" s="2" customFormat="1" ht="10.8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8"/>
      <c r="AS53" s="88"/>
      <c r="AT53" s="89"/>
      <c r="AU53" s="89"/>
      <c r="AV53" s="89"/>
      <c r="AW53" s="89"/>
      <c r="AX53" s="89"/>
      <c r="AY53" s="89"/>
      <c r="AZ53" s="89"/>
      <c r="BA53" s="89"/>
      <c r="BB53" s="89"/>
      <c r="BC53" s="89"/>
      <c r="BD53" s="90"/>
      <c r="BE53" s="32"/>
    </row>
    <row r="54" s="6" customFormat="1" ht="32.4" customHeight="1">
      <c r="A54" s="6"/>
      <c r="B54" s="91"/>
      <c r="C54" s="92" t="s">
        <v>68</v>
      </c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3"/>
      <c r="AB54" s="93"/>
      <c r="AC54" s="93"/>
      <c r="AD54" s="93"/>
      <c r="AE54" s="93"/>
      <c r="AF54" s="93"/>
      <c r="AG54" s="94">
        <f>ROUND(AG55,2)</f>
        <v>373785.06</v>
      </c>
      <c r="AH54" s="94"/>
      <c r="AI54" s="94"/>
      <c r="AJ54" s="94"/>
      <c r="AK54" s="94"/>
      <c r="AL54" s="94"/>
      <c r="AM54" s="94"/>
      <c r="AN54" s="95">
        <f>SUM(AG54,AT54)</f>
        <v>452279.91999999998</v>
      </c>
      <c r="AO54" s="95"/>
      <c r="AP54" s="95"/>
      <c r="AQ54" s="96" t="s">
        <v>17</v>
      </c>
      <c r="AR54" s="97"/>
      <c r="AS54" s="98">
        <f>ROUND(AS55,2)</f>
        <v>0</v>
      </c>
      <c r="AT54" s="99">
        <f>ROUND(SUM(AV54:AW54),2)</f>
        <v>78494.860000000001</v>
      </c>
      <c r="AU54" s="100">
        <f>ROUND(AU55,5)</f>
        <v>85.734999999999999</v>
      </c>
      <c r="AV54" s="99">
        <f>ROUND(AZ54*L29,2)</f>
        <v>78494.860000000001</v>
      </c>
      <c r="AW54" s="99">
        <f>ROUND(BA54*L30,2)</f>
        <v>0</v>
      </c>
      <c r="AX54" s="99">
        <f>ROUND(BB54*L29,2)</f>
        <v>0</v>
      </c>
      <c r="AY54" s="99">
        <f>ROUND(BC54*L30,2)</f>
        <v>0</v>
      </c>
      <c r="AZ54" s="99">
        <f>ROUND(AZ55,2)</f>
        <v>373785.06</v>
      </c>
      <c r="BA54" s="99">
        <f>ROUND(BA55,2)</f>
        <v>0</v>
      </c>
      <c r="BB54" s="99">
        <f>ROUND(BB55,2)</f>
        <v>0</v>
      </c>
      <c r="BC54" s="99">
        <f>ROUND(BC55,2)</f>
        <v>0</v>
      </c>
      <c r="BD54" s="101">
        <f>ROUND(BD55,2)</f>
        <v>0</v>
      </c>
      <c r="BE54" s="6"/>
      <c r="BS54" s="102" t="s">
        <v>69</v>
      </c>
      <c r="BT54" s="102" t="s">
        <v>70</v>
      </c>
      <c r="BU54" s="103" t="s">
        <v>71</v>
      </c>
      <c r="BV54" s="102" t="s">
        <v>72</v>
      </c>
      <c r="BW54" s="102" t="s">
        <v>5</v>
      </c>
      <c r="BX54" s="102" t="s">
        <v>73</v>
      </c>
      <c r="CL54" s="102" t="s">
        <v>17</v>
      </c>
    </row>
    <row r="55" s="7" customFormat="1" ht="14.4" customHeight="1">
      <c r="A55" s="7"/>
      <c r="B55" s="104"/>
      <c r="C55" s="105"/>
      <c r="D55" s="106" t="s">
        <v>74</v>
      </c>
      <c r="E55" s="106"/>
      <c r="F55" s="106"/>
      <c r="G55" s="106"/>
      <c r="H55" s="106"/>
      <c r="I55" s="107"/>
      <c r="J55" s="106" t="s">
        <v>75</v>
      </c>
      <c r="K55" s="106"/>
      <c r="L55" s="106"/>
      <c r="M55" s="106"/>
      <c r="N55" s="106"/>
      <c r="O55" s="106"/>
      <c r="P55" s="106"/>
      <c r="Q55" s="106"/>
      <c r="R55" s="106"/>
      <c r="S55" s="106"/>
      <c r="T55" s="106"/>
      <c r="U55" s="106"/>
      <c r="V55" s="106"/>
      <c r="W55" s="106"/>
      <c r="X55" s="106"/>
      <c r="Y55" s="106"/>
      <c r="Z55" s="106"/>
      <c r="AA55" s="106"/>
      <c r="AB55" s="106"/>
      <c r="AC55" s="106"/>
      <c r="AD55" s="106"/>
      <c r="AE55" s="106"/>
      <c r="AF55" s="106"/>
      <c r="AG55" s="108">
        <f>ROUND(SUM(AG56:AG58),2)</f>
        <v>373785.06</v>
      </c>
      <c r="AH55" s="107"/>
      <c r="AI55" s="107"/>
      <c r="AJ55" s="107"/>
      <c r="AK55" s="107"/>
      <c r="AL55" s="107"/>
      <c r="AM55" s="107"/>
      <c r="AN55" s="109">
        <f>SUM(AG55,AT55)</f>
        <v>452279.91999999998</v>
      </c>
      <c r="AO55" s="107"/>
      <c r="AP55" s="107"/>
      <c r="AQ55" s="110" t="s">
        <v>76</v>
      </c>
      <c r="AR55" s="111"/>
      <c r="AS55" s="112">
        <f>ROUND(SUM(AS56:AS58),2)</f>
        <v>0</v>
      </c>
      <c r="AT55" s="113">
        <f>ROUND(SUM(AV55:AW55),2)</f>
        <v>78494.860000000001</v>
      </c>
      <c r="AU55" s="114">
        <f>ROUND(SUM(AU56:AU58),5)</f>
        <v>85.734999999999999</v>
      </c>
      <c r="AV55" s="113">
        <f>ROUND(AZ55*L29,2)</f>
        <v>78494.860000000001</v>
      </c>
      <c r="AW55" s="113">
        <f>ROUND(BA55*L30,2)</f>
        <v>0</v>
      </c>
      <c r="AX55" s="113">
        <f>ROUND(BB55*L29,2)</f>
        <v>0</v>
      </c>
      <c r="AY55" s="113">
        <f>ROUND(BC55*L30,2)</f>
        <v>0</v>
      </c>
      <c r="AZ55" s="113">
        <f>ROUND(SUM(AZ56:AZ58),2)</f>
        <v>373785.06</v>
      </c>
      <c r="BA55" s="113">
        <f>ROUND(SUM(BA56:BA58),2)</f>
        <v>0</v>
      </c>
      <c r="BB55" s="113">
        <f>ROUND(SUM(BB56:BB58),2)</f>
        <v>0</v>
      </c>
      <c r="BC55" s="113">
        <f>ROUND(SUM(BC56:BC58),2)</f>
        <v>0</v>
      </c>
      <c r="BD55" s="115">
        <f>ROUND(SUM(BD56:BD58),2)</f>
        <v>0</v>
      </c>
      <c r="BE55" s="7"/>
      <c r="BS55" s="116" t="s">
        <v>69</v>
      </c>
      <c r="BT55" s="116" t="s">
        <v>74</v>
      </c>
      <c r="BU55" s="116" t="s">
        <v>71</v>
      </c>
      <c r="BV55" s="116" t="s">
        <v>72</v>
      </c>
      <c r="BW55" s="116" t="s">
        <v>77</v>
      </c>
      <c r="BX55" s="116" t="s">
        <v>5</v>
      </c>
      <c r="CL55" s="116" t="s">
        <v>17</v>
      </c>
      <c r="CM55" s="116" t="s">
        <v>78</v>
      </c>
    </row>
    <row r="56" s="4" customFormat="1" ht="14.4" customHeight="1">
      <c r="A56" s="117" t="s">
        <v>79</v>
      </c>
      <c r="B56" s="56"/>
      <c r="C56" s="118"/>
      <c r="D56" s="118"/>
      <c r="E56" s="119" t="s">
        <v>80</v>
      </c>
      <c r="F56" s="119"/>
      <c r="G56" s="119"/>
      <c r="H56" s="119"/>
      <c r="I56" s="119"/>
      <c r="J56" s="118"/>
      <c r="K56" s="119" t="s">
        <v>81</v>
      </c>
      <c r="L56" s="119"/>
      <c r="M56" s="119"/>
      <c r="N56" s="119"/>
      <c r="O56" s="119"/>
      <c r="P56" s="119"/>
      <c r="Q56" s="119"/>
      <c r="R56" s="119"/>
      <c r="S56" s="119"/>
      <c r="T56" s="119"/>
      <c r="U56" s="119"/>
      <c r="V56" s="119"/>
      <c r="W56" s="119"/>
      <c r="X56" s="119"/>
      <c r="Y56" s="119"/>
      <c r="Z56" s="119"/>
      <c r="AA56" s="119"/>
      <c r="AB56" s="119"/>
      <c r="AC56" s="119"/>
      <c r="AD56" s="119"/>
      <c r="AE56" s="119"/>
      <c r="AF56" s="119"/>
      <c r="AG56" s="120">
        <f>'01 - Přípravné práce'!J32</f>
        <v>67528.399999999994</v>
      </c>
      <c r="AH56" s="118"/>
      <c r="AI56" s="118"/>
      <c r="AJ56" s="118"/>
      <c r="AK56" s="118"/>
      <c r="AL56" s="118"/>
      <c r="AM56" s="118"/>
      <c r="AN56" s="120">
        <f>SUM(AG56,AT56)</f>
        <v>81709.359999999986</v>
      </c>
      <c r="AO56" s="118"/>
      <c r="AP56" s="118"/>
      <c r="AQ56" s="121" t="s">
        <v>82</v>
      </c>
      <c r="AR56" s="58"/>
      <c r="AS56" s="122">
        <v>0</v>
      </c>
      <c r="AT56" s="123">
        <f>ROUND(SUM(AV56:AW56),2)</f>
        <v>14180.959999999999</v>
      </c>
      <c r="AU56" s="124">
        <f>'01 - Přípravné práce'!P90</f>
        <v>10.003500000000001</v>
      </c>
      <c r="AV56" s="123">
        <f>'01 - Přípravné práce'!J35</f>
        <v>14180.959999999999</v>
      </c>
      <c r="AW56" s="123">
        <f>'01 - Přípravné práce'!J36</f>
        <v>0</v>
      </c>
      <c r="AX56" s="123">
        <f>'01 - Přípravné práce'!J37</f>
        <v>0</v>
      </c>
      <c r="AY56" s="123">
        <f>'01 - Přípravné práce'!J38</f>
        <v>0</v>
      </c>
      <c r="AZ56" s="123">
        <f>'01 - Přípravné práce'!F35</f>
        <v>67528.399999999994</v>
      </c>
      <c r="BA56" s="123">
        <f>'01 - Přípravné práce'!F36</f>
        <v>0</v>
      </c>
      <c r="BB56" s="123">
        <f>'01 - Přípravné práce'!F37</f>
        <v>0</v>
      </c>
      <c r="BC56" s="123">
        <f>'01 - Přípravné práce'!F38</f>
        <v>0</v>
      </c>
      <c r="BD56" s="125">
        <f>'01 - Přípravné práce'!F39</f>
        <v>0</v>
      </c>
      <c r="BE56" s="4"/>
      <c r="BT56" s="126" t="s">
        <v>78</v>
      </c>
      <c r="BV56" s="126" t="s">
        <v>72</v>
      </c>
      <c r="BW56" s="126" t="s">
        <v>83</v>
      </c>
      <c r="BX56" s="126" t="s">
        <v>77</v>
      </c>
      <c r="CL56" s="126" t="s">
        <v>17</v>
      </c>
    </row>
    <row r="57" s="4" customFormat="1" ht="14.4" customHeight="1">
      <c r="A57" s="117" t="s">
        <v>79</v>
      </c>
      <c r="B57" s="56"/>
      <c r="C57" s="118"/>
      <c r="D57" s="118"/>
      <c r="E57" s="119" t="s">
        <v>84</v>
      </c>
      <c r="F57" s="119"/>
      <c r="G57" s="119"/>
      <c r="H57" s="119"/>
      <c r="I57" s="119"/>
      <c r="J57" s="118"/>
      <c r="K57" s="119" t="s">
        <v>85</v>
      </c>
      <c r="L57" s="119"/>
      <c r="M57" s="119"/>
      <c r="N57" s="119"/>
      <c r="O57" s="119"/>
      <c r="P57" s="119"/>
      <c r="Q57" s="119"/>
      <c r="R57" s="119"/>
      <c r="S57" s="119"/>
      <c r="T57" s="119"/>
      <c r="U57" s="119"/>
      <c r="V57" s="119"/>
      <c r="W57" s="119"/>
      <c r="X57" s="119"/>
      <c r="Y57" s="119"/>
      <c r="Z57" s="119"/>
      <c r="AA57" s="119"/>
      <c r="AB57" s="119"/>
      <c r="AC57" s="119"/>
      <c r="AD57" s="119"/>
      <c r="AE57" s="119"/>
      <c r="AF57" s="119"/>
      <c r="AG57" s="120">
        <f>'02 - Podkládka povrchu'!J32</f>
        <v>302127.26000000001</v>
      </c>
      <c r="AH57" s="118"/>
      <c r="AI57" s="118"/>
      <c r="AJ57" s="118"/>
      <c r="AK57" s="118"/>
      <c r="AL57" s="118"/>
      <c r="AM57" s="118"/>
      <c r="AN57" s="120">
        <f>SUM(AG57,AT57)</f>
        <v>365573.97999999998</v>
      </c>
      <c r="AO57" s="118"/>
      <c r="AP57" s="118"/>
      <c r="AQ57" s="121" t="s">
        <v>82</v>
      </c>
      <c r="AR57" s="58"/>
      <c r="AS57" s="122">
        <v>0</v>
      </c>
      <c r="AT57" s="123">
        <f>ROUND(SUM(AV57:AW57),2)</f>
        <v>63446.720000000001</v>
      </c>
      <c r="AU57" s="124">
        <f>'02 - Podkládka povrchu'!P88</f>
        <v>68.009497999999979</v>
      </c>
      <c r="AV57" s="123">
        <f>'02 - Podkládka povrchu'!J35</f>
        <v>63446.720000000001</v>
      </c>
      <c r="AW57" s="123">
        <f>'02 - Podkládka povrchu'!J36</f>
        <v>0</v>
      </c>
      <c r="AX57" s="123">
        <f>'02 - Podkládka povrchu'!J37</f>
        <v>0</v>
      </c>
      <c r="AY57" s="123">
        <f>'02 - Podkládka povrchu'!J38</f>
        <v>0</v>
      </c>
      <c r="AZ57" s="123">
        <f>'02 - Podkládka povrchu'!F35</f>
        <v>302127.26000000001</v>
      </c>
      <c r="BA57" s="123">
        <f>'02 - Podkládka povrchu'!F36</f>
        <v>0</v>
      </c>
      <c r="BB57" s="123">
        <f>'02 - Podkládka povrchu'!F37</f>
        <v>0</v>
      </c>
      <c r="BC57" s="123">
        <f>'02 - Podkládka povrchu'!F38</f>
        <v>0</v>
      </c>
      <c r="BD57" s="125">
        <f>'02 - Podkládka povrchu'!F39</f>
        <v>0</v>
      </c>
      <c r="BE57" s="4"/>
      <c r="BT57" s="126" t="s">
        <v>78</v>
      </c>
      <c r="BV57" s="126" t="s">
        <v>72</v>
      </c>
      <c r="BW57" s="126" t="s">
        <v>86</v>
      </c>
      <c r="BX57" s="126" t="s">
        <v>77</v>
      </c>
      <c r="CL57" s="126" t="s">
        <v>17</v>
      </c>
    </row>
    <row r="58" s="4" customFormat="1" ht="14.4" customHeight="1">
      <c r="A58" s="117" t="s">
        <v>79</v>
      </c>
      <c r="B58" s="56"/>
      <c r="C58" s="118"/>
      <c r="D58" s="118"/>
      <c r="E58" s="119" t="s">
        <v>87</v>
      </c>
      <c r="F58" s="119"/>
      <c r="G58" s="119"/>
      <c r="H58" s="119"/>
      <c r="I58" s="119"/>
      <c r="J58" s="118"/>
      <c r="K58" s="119" t="s">
        <v>88</v>
      </c>
      <c r="L58" s="119"/>
      <c r="M58" s="119"/>
      <c r="N58" s="119"/>
      <c r="O58" s="119"/>
      <c r="P58" s="119"/>
      <c r="Q58" s="119"/>
      <c r="R58" s="119"/>
      <c r="S58" s="119"/>
      <c r="T58" s="119"/>
      <c r="U58" s="119"/>
      <c r="V58" s="119"/>
      <c r="W58" s="119"/>
      <c r="X58" s="119"/>
      <c r="Y58" s="119"/>
      <c r="Z58" s="119"/>
      <c r="AA58" s="119"/>
      <c r="AB58" s="119"/>
      <c r="AC58" s="119"/>
      <c r="AD58" s="119"/>
      <c r="AE58" s="119"/>
      <c r="AF58" s="119"/>
      <c r="AG58" s="120">
        <f>'03 - Dokončovací práce'!J32</f>
        <v>4129.3999999999996</v>
      </c>
      <c r="AH58" s="118"/>
      <c r="AI58" s="118"/>
      <c r="AJ58" s="118"/>
      <c r="AK58" s="118"/>
      <c r="AL58" s="118"/>
      <c r="AM58" s="118"/>
      <c r="AN58" s="120">
        <f>SUM(AG58,AT58)</f>
        <v>4996.5699999999997</v>
      </c>
      <c r="AO58" s="118"/>
      <c r="AP58" s="118"/>
      <c r="AQ58" s="121" t="s">
        <v>82</v>
      </c>
      <c r="AR58" s="58"/>
      <c r="AS58" s="127">
        <v>0</v>
      </c>
      <c r="AT58" s="128">
        <f>ROUND(SUM(AV58:AW58),2)</f>
        <v>867.16999999999996</v>
      </c>
      <c r="AU58" s="129">
        <f>'03 - Dokončovací práce'!P87</f>
        <v>7.7219999999999995</v>
      </c>
      <c r="AV58" s="128">
        <f>'03 - Dokončovací práce'!J35</f>
        <v>867.16999999999996</v>
      </c>
      <c r="AW58" s="128">
        <f>'03 - Dokončovací práce'!J36</f>
        <v>0</v>
      </c>
      <c r="AX58" s="128">
        <f>'03 - Dokončovací práce'!J37</f>
        <v>0</v>
      </c>
      <c r="AY58" s="128">
        <f>'03 - Dokončovací práce'!J38</f>
        <v>0</v>
      </c>
      <c r="AZ58" s="128">
        <f>'03 - Dokončovací práce'!F35</f>
        <v>4129.3999999999996</v>
      </c>
      <c r="BA58" s="128">
        <f>'03 - Dokončovací práce'!F36</f>
        <v>0</v>
      </c>
      <c r="BB58" s="128">
        <f>'03 - Dokončovací práce'!F37</f>
        <v>0</v>
      </c>
      <c r="BC58" s="128">
        <f>'03 - Dokončovací práce'!F38</f>
        <v>0</v>
      </c>
      <c r="BD58" s="130">
        <f>'03 - Dokončovací práce'!F39</f>
        <v>0</v>
      </c>
      <c r="BE58" s="4"/>
      <c r="BT58" s="126" t="s">
        <v>78</v>
      </c>
      <c r="BV58" s="126" t="s">
        <v>72</v>
      </c>
      <c r="BW58" s="126" t="s">
        <v>89</v>
      </c>
      <c r="BX58" s="126" t="s">
        <v>77</v>
      </c>
      <c r="CL58" s="126" t="s">
        <v>17</v>
      </c>
    </row>
    <row r="59" s="2" customFormat="1" ht="30" customHeight="1">
      <c r="A59" s="32"/>
      <c r="B59" s="33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  <c r="AL59" s="34"/>
      <c r="AM59" s="34"/>
      <c r="AN59" s="34"/>
      <c r="AO59" s="34"/>
      <c r="AP59" s="34"/>
      <c r="AQ59" s="34"/>
      <c r="AR59" s="38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</row>
    <row r="60" s="2" customFormat="1" ht="6.96" customHeight="1">
      <c r="A60" s="32"/>
      <c r="B60" s="52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3"/>
      <c r="AP60" s="53"/>
      <c r="AQ60" s="53"/>
      <c r="AR60" s="38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  <c r="BD60" s="32"/>
      <c r="BE60" s="32"/>
    </row>
  </sheetData>
  <sheetProtection sheet="1" formatColumns="0" formatRows="0" objects="1" scenarios="1" spinCount="100000" saltValue="Jqrdg6P3GG0KY2zdF33NW99GRFh0iGv+3IBpK/O4/M2/6e3YNrUwdiXWrzJatGX9ZQr/CXsEXPUDXBhf/lwOFA==" hashValue="LAM7LEoTyzHKxTspVpgU4eD4b4thGOhX2qACV3Nunu6sEkcFTviejYLfHY+O3Lv+wpjF+prL8g32vJc975UmgQ==" algorithmName="SHA-512" password="CC35"/>
  <mergeCells count="52">
    <mergeCell ref="L45:AO45"/>
    <mergeCell ref="AM47:AN47"/>
    <mergeCell ref="AM49:AP49"/>
    <mergeCell ref="AS49:AT51"/>
    <mergeCell ref="AM50:AP50"/>
    <mergeCell ref="C52:G52"/>
    <mergeCell ref="AN52:AP52"/>
    <mergeCell ref="AG52:AM52"/>
    <mergeCell ref="I52:AF52"/>
    <mergeCell ref="AN55:AP55"/>
    <mergeCell ref="D55:H55"/>
    <mergeCell ref="AG55:AM55"/>
    <mergeCell ref="J55:AF55"/>
    <mergeCell ref="E56:I56"/>
    <mergeCell ref="K56:AF56"/>
    <mergeCell ref="AN56:AP56"/>
    <mergeCell ref="AG56:AM56"/>
    <mergeCell ref="K57:AF57"/>
    <mergeCell ref="AG57:AM57"/>
    <mergeCell ref="E57:I57"/>
    <mergeCell ref="AN57:AP57"/>
    <mergeCell ref="K58:AF58"/>
    <mergeCell ref="AN58:AP58"/>
    <mergeCell ref="AG58:AM58"/>
    <mergeCell ref="E58:I58"/>
    <mergeCell ref="AG54:AM54"/>
    <mergeCell ref="AN54:AP54"/>
    <mergeCell ref="K5:AO5"/>
    <mergeCell ref="K6:AO6"/>
    <mergeCell ref="E23:AN23"/>
    <mergeCell ref="AK26:AO26"/>
    <mergeCell ref="AK28:AO28"/>
    <mergeCell ref="L28:P28"/>
    <mergeCell ref="W28:AE28"/>
    <mergeCell ref="W29:AE29"/>
    <mergeCell ref="AK29:AO29"/>
    <mergeCell ref="L29:P29"/>
    <mergeCell ref="AK30:AO30"/>
    <mergeCell ref="W30:AE30"/>
    <mergeCell ref="L30:P30"/>
    <mergeCell ref="L31:P31"/>
    <mergeCell ref="AK31:AO31"/>
    <mergeCell ref="W31:AE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6" location="'01 - Přípravné práce'!C2" display="/"/>
    <hyperlink ref="A57" location="'02 - Podkládka povrchu'!C2" display="/"/>
    <hyperlink ref="A58" location="'03 - Dokončovací práce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78</v>
      </c>
    </row>
    <row r="4" s="1" customFormat="1" ht="24.96" customHeight="1">
      <c r="B4" s="20"/>
      <c r="D4" s="133" t="s">
        <v>90</v>
      </c>
      <c r="L4" s="20"/>
      <c r="M4" s="134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5" t="s">
        <v>14</v>
      </c>
      <c r="L6" s="20"/>
    </row>
    <row r="7" s="1" customFormat="1" ht="14.4" customHeight="1">
      <c r="B7" s="20"/>
      <c r="E7" s="136" t="str">
        <f>'Rekapitulace stavby'!K6</f>
        <v>Rekonstrukce ulice v obci Michalovice (Petrovice I)</v>
      </c>
      <c r="F7" s="135"/>
      <c r="G7" s="135"/>
      <c r="H7" s="135"/>
      <c r="L7" s="20"/>
    </row>
    <row r="8" s="1" customFormat="1" ht="12" customHeight="1">
      <c r="B8" s="20"/>
      <c r="D8" s="135" t="s">
        <v>91</v>
      </c>
      <c r="L8" s="20"/>
    </row>
    <row r="9" s="2" customFormat="1" ht="14.4" customHeight="1">
      <c r="A9" s="32"/>
      <c r="B9" s="38"/>
      <c r="C9" s="32"/>
      <c r="D9" s="32"/>
      <c r="E9" s="136" t="s">
        <v>92</v>
      </c>
      <c r="F9" s="32"/>
      <c r="G9" s="32"/>
      <c r="H9" s="32"/>
      <c r="I9" s="32"/>
      <c r="J9" s="32"/>
      <c r="K9" s="32"/>
      <c r="L9" s="13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 ht="12" customHeight="1">
      <c r="A10" s="32"/>
      <c r="B10" s="38"/>
      <c r="C10" s="32"/>
      <c r="D10" s="135" t="s">
        <v>93</v>
      </c>
      <c r="E10" s="32"/>
      <c r="F10" s="32"/>
      <c r="G10" s="32"/>
      <c r="H10" s="32"/>
      <c r="I10" s="32"/>
      <c r="J10" s="32"/>
      <c r="K10" s="32"/>
      <c r="L10" s="13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5.6" customHeight="1">
      <c r="A11" s="32"/>
      <c r="B11" s="38"/>
      <c r="C11" s="32"/>
      <c r="D11" s="32"/>
      <c r="E11" s="138" t="s">
        <v>94</v>
      </c>
      <c r="F11" s="32"/>
      <c r="G11" s="32"/>
      <c r="H11" s="32"/>
      <c r="I11" s="32"/>
      <c r="J11" s="32"/>
      <c r="K11" s="32"/>
      <c r="L11" s="13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>
      <c r="A12" s="32"/>
      <c r="B12" s="38"/>
      <c r="C12" s="32"/>
      <c r="D12" s="32"/>
      <c r="E12" s="32"/>
      <c r="F12" s="32"/>
      <c r="G12" s="32"/>
      <c r="H12" s="32"/>
      <c r="I12" s="32"/>
      <c r="J12" s="32"/>
      <c r="K12" s="32"/>
      <c r="L12" s="13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2" customHeight="1">
      <c r="A13" s="32"/>
      <c r="B13" s="38"/>
      <c r="C13" s="32"/>
      <c r="D13" s="135" t="s">
        <v>16</v>
      </c>
      <c r="E13" s="32"/>
      <c r="F13" s="126" t="s">
        <v>17</v>
      </c>
      <c r="G13" s="32"/>
      <c r="H13" s="32"/>
      <c r="I13" s="135" t="s">
        <v>18</v>
      </c>
      <c r="J13" s="126" t="s">
        <v>17</v>
      </c>
      <c r="K13" s="32"/>
      <c r="L13" s="13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5" t="s">
        <v>19</v>
      </c>
      <c r="E14" s="32"/>
      <c r="F14" s="126" t="s">
        <v>20</v>
      </c>
      <c r="G14" s="32"/>
      <c r="H14" s="32"/>
      <c r="I14" s="135" t="s">
        <v>21</v>
      </c>
      <c r="J14" s="139" t="str">
        <f>'Rekapitulace stavby'!AN8</f>
        <v>12. 12. 2022</v>
      </c>
      <c r="K14" s="32"/>
      <c r="L14" s="13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0.8" customHeight="1">
      <c r="A15" s="32"/>
      <c r="B15" s="38"/>
      <c r="C15" s="32"/>
      <c r="D15" s="32"/>
      <c r="E15" s="32"/>
      <c r="F15" s="32"/>
      <c r="G15" s="32"/>
      <c r="H15" s="32"/>
      <c r="I15" s="32"/>
      <c r="J15" s="32"/>
      <c r="K15" s="32"/>
      <c r="L15" s="13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12" customHeight="1">
      <c r="A16" s="32"/>
      <c r="B16" s="38"/>
      <c r="C16" s="32"/>
      <c r="D16" s="135" t="s">
        <v>23</v>
      </c>
      <c r="E16" s="32"/>
      <c r="F16" s="32"/>
      <c r="G16" s="32"/>
      <c r="H16" s="32"/>
      <c r="I16" s="135" t="s">
        <v>24</v>
      </c>
      <c r="J16" s="126" t="str">
        <f>IF('Rekapitulace stavby'!AN10="","",'Rekapitulace stavby'!AN10)</f>
        <v/>
      </c>
      <c r="K16" s="32"/>
      <c r="L16" s="13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8" customHeight="1">
      <c r="A17" s="32"/>
      <c r="B17" s="38"/>
      <c r="C17" s="32"/>
      <c r="D17" s="32"/>
      <c r="E17" s="126" t="str">
        <f>IF('Rekapitulace stavby'!E11="","",'Rekapitulace stavby'!E11)</f>
        <v>Obec Petrovice I</v>
      </c>
      <c r="F17" s="32"/>
      <c r="G17" s="32"/>
      <c r="H17" s="32"/>
      <c r="I17" s="135" t="s">
        <v>26</v>
      </c>
      <c r="J17" s="126" t="str">
        <f>IF('Rekapitulace stavby'!AN11="","",'Rekapitulace stavby'!AN11)</f>
        <v/>
      </c>
      <c r="K17" s="32"/>
      <c r="L17" s="13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6.96" customHeight="1">
      <c r="A18" s="32"/>
      <c r="B18" s="38"/>
      <c r="C18" s="32"/>
      <c r="D18" s="32"/>
      <c r="E18" s="32"/>
      <c r="F18" s="32"/>
      <c r="G18" s="32"/>
      <c r="H18" s="32"/>
      <c r="I18" s="32"/>
      <c r="J18" s="32"/>
      <c r="K18" s="32"/>
      <c r="L18" s="13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12" customHeight="1">
      <c r="A19" s="32"/>
      <c r="B19" s="38"/>
      <c r="C19" s="32"/>
      <c r="D19" s="135" t="s">
        <v>27</v>
      </c>
      <c r="E19" s="32"/>
      <c r="F19" s="32"/>
      <c r="G19" s="32"/>
      <c r="H19" s="32"/>
      <c r="I19" s="135" t="s">
        <v>24</v>
      </c>
      <c r="J19" s="126" t="str">
        <f>'Rekapitulace stavby'!AN13</f>
        <v/>
      </c>
      <c r="K19" s="32"/>
      <c r="L19" s="13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8" customHeight="1">
      <c r="A20" s="32"/>
      <c r="B20" s="38"/>
      <c r="C20" s="32"/>
      <c r="D20" s="32"/>
      <c r="E20" s="126" t="str">
        <f>'Rekapitulace stavby'!E14</f>
        <v xml:space="preserve"> </v>
      </c>
      <c r="F20" s="126"/>
      <c r="G20" s="126"/>
      <c r="H20" s="126"/>
      <c r="I20" s="135" t="s">
        <v>26</v>
      </c>
      <c r="J20" s="126" t="str">
        <f>'Rekapitulace stavby'!AN14</f>
        <v/>
      </c>
      <c r="K20" s="32"/>
      <c r="L20" s="13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6.96" customHeight="1">
      <c r="A21" s="32"/>
      <c r="B21" s="38"/>
      <c r="C21" s="32"/>
      <c r="D21" s="32"/>
      <c r="E21" s="32"/>
      <c r="F21" s="32"/>
      <c r="G21" s="32"/>
      <c r="H21" s="32"/>
      <c r="I21" s="32"/>
      <c r="J21" s="32"/>
      <c r="K21" s="32"/>
      <c r="L21" s="13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12" customHeight="1">
      <c r="A22" s="32"/>
      <c r="B22" s="38"/>
      <c r="C22" s="32"/>
      <c r="D22" s="135" t="s">
        <v>29</v>
      </c>
      <c r="E22" s="32"/>
      <c r="F22" s="32"/>
      <c r="G22" s="32"/>
      <c r="H22" s="32"/>
      <c r="I22" s="135" t="s">
        <v>24</v>
      </c>
      <c r="J22" s="126" t="str">
        <f>IF('Rekapitulace stavby'!AN16="","",'Rekapitulace stavby'!AN16)</f>
        <v/>
      </c>
      <c r="K22" s="32"/>
      <c r="L22" s="13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8" customHeight="1">
      <c r="A23" s="32"/>
      <c r="B23" s="38"/>
      <c r="C23" s="32"/>
      <c r="D23" s="32"/>
      <c r="E23" s="126" t="str">
        <f>IF('Rekapitulace stavby'!E17="","",'Rekapitulace stavby'!E17)</f>
        <v>VDG Projektování s.r.o.</v>
      </c>
      <c r="F23" s="32"/>
      <c r="G23" s="32"/>
      <c r="H23" s="32"/>
      <c r="I23" s="135" t="s">
        <v>26</v>
      </c>
      <c r="J23" s="126" t="str">
        <f>IF('Rekapitulace stavby'!AN17="","",'Rekapitulace stavby'!AN17)</f>
        <v/>
      </c>
      <c r="K23" s="32"/>
      <c r="L23" s="13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6.96" customHeight="1">
      <c r="A24" s="32"/>
      <c r="B24" s="38"/>
      <c r="C24" s="32"/>
      <c r="D24" s="32"/>
      <c r="E24" s="32"/>
      <c r="F24" s="32"/>
      <c r="G24" s="32"/>
      <c r="H24" s="32"/>
      <c r="I24" s="32"/>
      <c r="J24" s="32"/>
      <c r="K24" s="32"/>
      <c r="L24" s="13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12" customHeight="1">
      <c r="A25" s="32"/>
      <c r="B25" s="38"/>
      <c r="C25" s="32"/>
      <c r="D25" s="135" t="s">
        <v>32</v>
      </c>
      <c r="E25" s="32"/>
      <c r="F25" s="32"/>
      <c r="G25" s="32"/>
      <c r="H25" s="32"/>
      <c r="I25" s="135" t="s">
        <v>24</v>
      </c>
      <c r="J25" s="126" t="str">
        <f>IF('Rekapitulace stavby'!AN19="","",'Rekapitulace stavby'!AN19)</f>
        <v/>
      </c>
      <c r="K25" s="32"/>
      <c r="L25" s="13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8" customHeight="1">
      <c r="A26" s="32"/>
      <c r="B26" s="38"/>
      <c r="C26" s="32"/>
      <c r="D26" s="32"/>
      <c r="E26" s="126" t="str">
        <f>IF('Rekapitulace stavby'!E20="","",'Rekapitulace stavby'!E20)</f>
        <v>Ing. Vítězslav Pavel</v>
      </c>
      <c r="F26" s="32"/>
      <c r="G26" s="32"/>
      <c r="H26" s="32"/>
      <c r="I26" s="135" t="s">
        <v>26</v>
      </c>
      <c r="J26" s="126" t="str">
        <f>IF('Rekapitulace stavby'!AN20="","",'Rekapitulace stavby'!AN20)</f>
        <v/>
      </c>
      <c r="K26" s="32"/>
      <c r="L26" s="13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2" customFormat="1" ht="6.96" customHeight="1">
      <c r="A27" s="32"/>
      <c r="B27" s="38"/>
      <c r="C27" s="32"/>
      <c r="D27" s="32"/>
      <c r="E27" s="32"/>
      <c r="F27" s="32"/>
      <c r="G27" s="32"/>
      <c r="H27" s="32"/>
      <c r="I27" s="32"/>
      <c r="J27" s="32"/>
      <c r="K27" s="32"/>
      <c r="L27" s="137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="2" customFormat="1" ht="12" customHeight="1">
      <c r="A28" s="32"/>
      <c r="B28" s="38"/>
      <c r="C28" s="32"/>
      <c r="D28" s="135" t="s">
        <v>34</v>
      </c>
      <c r="E28" s="32"/>
      <c r="F28" s="32"/>
      <c r="G28" s="32"/>
      <c r="H28" s="32"/>
      <c r="I28" s="32"/>
      <c r="J28" s="32"/>
      <c r="K28" s="32"/>
      <c r="L28" s="13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8" customFormat="1" ht="14.4" customHeight="1">
      <c r="A29" s="140"/>
      <c r="B29" s="141"/>
      <c r="C29" s="140"/>
      <c r="D29" s="140"/>
      <c r="E29" s="142" t="s">
        <v>17</v>
      </c>
      <c r="F29" s="142"/>
      <c r="G29" s="142"/>
      <c r="H29" s="142"/>
      <c r="I29" s="140"/>
      <c r="J29" s="140"/>
      <c r="K29" s="140"/>
      <c r="L29" s="143"/>
      <c r="S29" s="140"/>
      <c r="T29" s="140"/>
      <c r="U29" s="140"/>
      <c r="V29" s="140"/>
      <c r="W29" s="140"/>
      <c r="X29" s="140"/>
      <c r="Y29" s="140"/>
      <c r="Z29" s="140"/>
      <c r="AA29" s="140"/>
      <c r="AB29" s="140"/>
      <c r="AC29" s="140"/>
      <c r="AD29" s="140"/>
      <c r="AE29" s="140"/>
    </row>
    <row r="30" s="2" customFormat="1" ht="6.96" customHeight="1">
      <c r="A30" s="32"/>
      <c r="B30" s="38"/>
      <c r="C30" s="32"/>
      <c r="D30" s="32"/>
      <c r="E30" s="32"/>
      <c r="F30" s="32"/>
      <c r="G30" s="32"/>
      <c r="H30" s="32"/>
      <c r="I30" s="32"/>
      <c r="J30" s="32"/>
      <c r="K30" s="32"/>
      <c r="L30" s="13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4"/>
      <c r="E31" s="144"/>
      <c r="F31" s="144"/>
      <c r="G31" s="144"/>
      <c r="H31" s="144"/>
      <c r="I31" s="144"/>
      <c r="J31" s="144"/>
      <c r="K31" s="144"/>
      <c r="L31" s="13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25.44" customHeight="1">
      <c r="A32" s="32"/>
      <c r="B32" s="38"/>
      <c r="C32" s="32"/>
      <c r="D32" s="145" t="s">
        <v>36</v>
      </c>
      <c r="E32" s="32"/>
      <c r="F32" s="32"/>
      <c r="G32" s="32"/>
      <c r="H32" s="32"/>
      <c r="I32" s="32"/>
      <c r="J32" s="146">
        <f>ROUND(J90, 2)</f>
        <v>67528.399999999994</v>
      </c>
      <c r="K32" s="32"/>
      <c r="L32" s="13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6.96" customHeight="1">
      <c r="A33" s="32"/>
      <c r="B33" s="38"/>
      <c r="C33" s="32"/>
      <c r="D33" s="144"/>
      <c r="E33" s="144"/>
      <c r="F33" s="144"/>
      <c r="G33" s="144"/>
      <c r="H33" s="144"/>
      <c r="I33" s="144"/>
      <c r="J33" s="144"/>
      <c r="K33" s="144"/>
      <c r="L33" s="13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32"/>
      <c r="F34" s="147" t="s">
        <v>38</v>
      </c>
      <c r="G34" s="32"/>
      <c r="H34" s="32"/>
      <c r="I34" s="147" t="s">
        <v>37</v>
      </c>
      <c r="J34" s="147" t="s">
        <v>39</v>
      </c>
      <c r="K34" s="32"/>
      <c r="L34" s="13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="2" customFormat="1" ht="14.4" customHeight="1">
      <c r="A35" s="32"/>
      <c r="B35" s="38"/>
      <c r="C35" s="32"/>
      <c r="D35" s="148" t="s">
        <v>40</v>
      </c>
      <c r="E35" s="135" t="s">
        <v>41</v>
      </c>
      <c r="F35" s="149">
        <f>ROUND((SUM(BE90:BE128)),  2)</f>
        <v>67528.399999999994</v>
      </c>
      <c r="G35" s="32"/>
      <c r="H35" s="32"/>
      <c r="I35" s="150">
        <v>0.20999999999999999</v>
      </c>
      <c r="J35" s="149">
        <f>ROUND(((SUM(BE90:BE128))*I35),  2)</f>
        <v>14180.959999999999</v>
      </c>
      <c r="K35" s="32"/>
      <c r="L35" s="13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="2" customFormat="1" ht="14.4" customHeight="1">
      <c r="A36" s="32"/>
      <c r="B36" s="38"/>
      <c r="C36" s="32"/>
      <c r="D36" s="32"/>
      <c r="E36" s="135" t="s">
        <v>42</v>
      </c>
      <c r="F36" s="149">
        <f>ROUND((SUM(BF90:BF128)),  2)</f>
        <v>0</v>
      </c>
      <c r="G36" s="32"/>
      <c r="H36" s="32"/>
      <c r="I36" s="150">
        <v>0.14999999999999999</v>
      </c>
      <c r="J36" s="149">
        <f>ROUND(((SUM(BF90:BF128))*I36),  2)</f>
        <v>0</v>
      </c>
      <c r="K36" s="32"/>
      <c r="L36" s="13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5" t="s">
        <v>43</v>
      </c>
      <c r="F37" s="149">
        <f>ROUND((SUM(BG90:BG128)),  2)</f>
        <v>0</v>
      </c>
      <c r="G37" s="32"/>
      <c r="H37" s="32"/>
      <c r="I37" s="150">
        <v>0.20999999999999999</v>
      </c>
      <c r="J37" s="149">
        <f>0</f>
        <v>0</v>
      </c>
      <c r="K37" s="32"/>
      <c r="L37" s="13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14.4" customHeight="1">
      <c r="A38" s="32"/>
      <c r="B38" s="38"/>
      <c r="C38" s="32"/>
      <c r="D38" s="32"/>
      <c r="E38" s="135" t="s">
        <v>44</v>
      </c>
      <c r="F38" s="149">
        <f>ROUND((SUM(BH90:BH128)),  2)</f>
        <v>0</v>
      </c>
      <c r="G38" s="32"/>
      <c r="H38" s="32"/>
      <c r="I38" s="150">
        <v>0.14999999999999999</v>
      </c>
      <c r="J38" s="149">
        <f>0</f>
        <v>0</v>
      </c>
      <c r="K38" s="32"/>
      <c r="L38" s="13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14.4" customHeight="1">
      <c r="A39" s="32"/>
      <c r="B39" s="38"/>
      <c r="C39" s="32"/>
      <c r="D39" s="32"/>
      <c r="E39" s="135" t="s">
        <v>45</v>
      </c>
      <c r="F39" s="149">
        <f>ROUND((SUM(BI90:BI128)),  2)</f>
        <v>0</v>
      </c>
      <c r="G39" s="32"/>
      <c r="H39" s="32"/>
      <c r="I39" s="150">
        <v>0</v>
      </c>
      <c r="J39" s="149">
        <f>0</f>
        <v>0</v>
      </c>
      <c r="K39" s="32"/>
      <c r="L39" s="13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6.96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13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2" customFormat="1" ht="25.44" customHeight="1">
      <c r="A41" s="32"/>
      <c r="B41" s="38"/>
      <c r="C41" s="151"/>
      <c r="D41" s="152" t="s">
        <v>46</v>
      </c>
      <c r="E41" s="153"/>
      <c r="F41" s="153"/>
      <c r="G41" s="154" t="s">
        <v>47</v>
      </c>
      <c r="H41" s="155" t="s">
        <v>48</v>
      </c>
      <c r="I41" s="153"/>
      <c r="J41" s="156">
        <f>SUM(J32:J39)</f>
        <v>81709.359999999986</v>
      </c>
      <c r="K41" s="157"/>
      <c r="L41" s="137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="2" customFormat="1" ht="14.4" customHeight="1">
      <c r="A42" s="32"/>
      <c r="B42" s="158"/>
      <c r="C42" s="159"/>
      <c r="D42" s="159"/>
      <c r="E42" s="159"/>
      <c r="F42" s="159"/>
      <c r="G42" s="159"/>
      <c r="H42" s="159"/>
      <c r="I42" s="159"/>
      <c r="J42" s="159"/>
      <c r="K42" s="159"/>
      <c r="L42" s="137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="2" customFormat="1" ht="6.96" customHeight="1">
      <c r="A46" s="32"/>
      <c r="B46" s="160"/>
      <c r="C46" s="161"/>
      <c r="D46" s="161"/>
      <c r="E46" s="161"/>
      <c r="F46" s="161"/>
      <c r="G46" s="161"/>
      <c r="H46" s="161"/>
      <c r="I46" s="161"/>
      <c r="J46" s="161"/>
      <c r="K46" s="161"/>
      <c r="L46" s="137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="2" customFormat="1" ht="24.96" customHeight="1">
      <c r="A47" s="32"/>
      <c r="B47" s="33"/>
      <c r="C47" s="23" t="s">
        <v>95</v>
      </c>
      <c r="D47" s="34"/>
      <c r="E47" s="34"/>
      <c r="F47" s="34"/>
      <c r="G47" s="34"/>
      <c r="H47" s="34"/>
      <c r="I47" s="34"/>
      <c r="J47" s="34"/>
      <c r="K47" s="34"/>
      <c r="L47" s="137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="2" customFormat="1" ht="6.96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137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="2" customFormat="1" ht="12" customHeight="1">
      <c r="A49" s="32"/>
      <c r="B49" s="33"/>
      <c r="C49" s="29" t="s">
        <v>14</v>
      </c>
      <c r="D49" s="34"/>
      <c r="E49" s="34"/>
      <c r="F49" s="34"/>
      <c r="G49" s="34"/>
      <c r="H49" s="34"/>
      <c r="I49" s="34"/>
      <c r="J49" s="34"/>
      <c r="K49" s="34"/>
      <c r="L49" s="137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="2" customFormat="1" ht="14.4" customHeight="1">
      <c r="A50" s="32"/>
      <c r="B50" s="33"/>
      <c r="C50" s="34"/>
      <c r="D50" s="34"/>
      <c r="E50" s="162" t="str">
        <f>E7</f>
        <v>Rekonstrukce ulice v obci Michalovice (Petrovice I)</v>
      </c>
      <c r="F50" s="29"/>
      <c r="G50" s="29"/>
      <c r="H50" s="29"/>
      <c r="I50" s="34"/>
      <c r="J50" s="34"/>
      <c r="K50" s="34"/>
      <c r="L50" s="137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="1" customFormat="1" ht="12" customHeight="1">
      <c r="B51" s="21"/>
      <c r="C51" s="29" t="s">
        <v>91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4.4" customHeight="1">
      <c r="A52" s="32"/>
      <c r="B52" s="33"/>
      <c r="C52" s="34"/>
      <c r="D52" s="34"/>
      <c r="E52" s="162" t="s">
        <v>92</v>
      </c>
      <c r="F52" s="34"/>
      <c r="G52" s="34"/>
      <c r="H52" s="34"/>
      <c r="I52" s="34"/>
      <c r="J52" s="34"/>
      <c r="K52" s="34"/>
      <c r="L52" s="137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="2" customFormat="1" ht="12" customHeight="1">
      <c r="A53" s="32"/>
      <c r="B53" s="33"/>
      <c r="C53" s="29" t="s">
        <v>93</v>
      </c>
      <c r="D53" s="34"/>
      <c r="E53" s="34"/>
      <c r="F53" s="34"/>
      <c r="G53" s="34"/>
      <c r="H53" s="34"/>
      <c r="I53" s="34"/>
      <c r="J53" s="34"/>
      <c r="K53" s="34"/>
      <c r="L53" s="137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="2" customFormat="1" ht="15.6" customHeight="1">
      <c r="A54" s="32"/>
      <c r="B54" s="33"/>
      <c r="C54" s="34"/>
      <c r="D54" s="34"/>
      <c r="E54" s="62" t="str">
        <f>E11</f>
        <v>01 - Přípravné práce</v>
      </c>
      <c r="F54" s="34"/>
      <c r="G54" s="34"/>
      <c r="H54" s="34"/>
      <c r="I54" s="34"/>
      <c r="J54" s="34"/>
      <c r="K54" s="34"/>
      <c r="L54" s="137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="2" customFormat="1" ht="6.96" customHeight="1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137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="2" customFormat="1" ht="12" customHeight="1">
      <c r="A56" s="32"/>
      <c r="B56" s="33"/>
      <c r="C56" s="29" t="s">
        <v>19</v>
      </c>
      <c r="D56" s="34"/>
      <c r="E56" s="34"/>
      <c r="F56" s="26" t="str">
        <f>F14</f>
        <v>Petrovice I</v>
      </c>
      <c r="G56" s="34"/>
      <c r="H56" s="34"/>
      <c r="I56" s="29" t="s">
        <v>21</v>
      </c>
      <c r="J56" s="65" t="str">
        <f>IF(J14="","",J14)</f>
        <v>12. 12. 2022</v>
      </c>
      <c r="K56" s="34"/>
      <c r="L56" s="137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="2" customFormat="1" ht="6.96" customHeight="1">
      <c r="A57" s="32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137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="2" customFormat="1" ht="26.4" customHeight="1">
      <c r="A58" s="32"/>
      <c r="B58" s="33"/>
      <c r="C58" s="29" t="s">
        <v>23</v>
      </c>
      <c r="D58" s="34"/>
      <c r="E58" s="34"/>
      <c r="F58" s="26" t="str">
        <f>E17</f>
        <v>Obec Petrovice I</v>
      </c>
      <c r="G58" s="34"/>
      <c r="H58" s="34"/>
      <c r="I58" s="29" t="s">
        <v>29</v>
      </c>
      <c r="J58" s="30" t="str">
        <f>E23</f>
        <v>VDG Projektování s.r.o.</v>
      </c>
      <c r="K58" s="34"/>
      <c r="L58" s="137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="2" customFormat="1" ht="15.6" customHeight="1">
      <c r="A59" s="32"/>
      <c r="B59" s="33"/>
      <c r="C59" s="29" t="s">
        <v>27</v>
      </c>
      <c r="D59" s="34"/>
      <c r="E59" s="34"/>
      <c r="F59" s="26" t="str">
        <f>IF(E20="","",E20)</f>
        <v xml:space="preserve"> </v>
      </c>
      <c r="G59" s="34"/>
      <c r="H59" s="34"/>
      <c r="I59" s="29" t="s">
        <v>32</v>
      </c>
      <c r="J59" s="30" t="str">
        <f>E26</f>
        <v>Ing. Vítězslav Pavel</v>
      </c>
      <c r="K59" s="34"/>
      <c r="L59" s="137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="2" customFormat="1" ht="10.32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37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="2" customFormat="1" ht="29.28" customHeight="1">
      <c r="A61" s="32"/>
      <c r="B61" s="33"/>
      <c r="C61" s="163" t="s">
        <v>96</v>
      </c>
      <c r="D61" s="164"/>
      <c r="E61" s="164"/>
      <c r="F61" s="164"/>
      <c r="G61" s="164"/>
      <c r="H61" s="164"/>
      <c r="I61" s="164"/>
      <c r="J61" s="165" t="s">
        <v>97</v>
      </c>
      <c r="K61" s="164"/>
      <c r="L61" s="13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="2" customFormat="1" ht="10.32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  <c r="K62" s="34"/>
      <c r="L62" s="137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="2" customFormat="1" ht="22.8" customHeight="1">
      <c r="A63" s="32"/>
      <c r="B63" s="33"/>
      <c r="C63" s="166" t="s">
        <v>68</v>
      </c>
      <c r="D63" s="34"/>
      <c r="E63" s="34"/>
      <c r="F63" s="34"/>
      <c r="G63" s="34"/>
      <c r="H63" s="34"/>
      <c r="I63" s="34"/>
      <c r="J63" s="95">
        <f>J90</f>
        <v>67528.399999999994</v>
      </c>
      <c r="K63" s="34"/>
      <c r="L63" s="137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7" t="s">
        <v>98</v>
      </c>
    </row>
    <row r="64" s="9" customFormat="1" ht="24.96" customHeight="1">
      <c r="A64" s="9"/>
      <c r="B64" s="167"/>
      <c r="C64" s="168"/>
      <c r="D64" s="169" t="s">
        <v>99</v>
      </c>
      <c r="E64" s="170"/>
      <c r="F64" s="170"/>
      <c r="G64" s="170"/>
      <c r="H64" s="170"/>
      <c r="I64" s="170"/>
      <c r="J64" s="171">
        <f>J91</f>
        <v>48528.400000000001</v>
      </c>
      <c r="K64" s="168"/>
      <c r="L64" s="17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3"/>
      <c r="C65" s="118"/>
      <c r="D65" s="174" t="s">
        <v>100</v>
      </c>
      <c r="E65" s="175"/>
      <c r="F65" s="175"/>
      <c r="G65" s="175"/>
      <c r="H65" s="175"/>
      <c r="I65" s="175"/>
      <c r="J65" s="176">
        <f>J92</f>
        <v>27009</v>
      </c>
      <c r="K65" s="118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18"/>
      <c r="D66" s="174" t="s">
        <v>101</v>
      </c>
      <c r="E66" s="175"/>
      <c r="F66" s="175"/>
      <c r="G66" s="175"/>
      <c r="H66" s="175"/>
      <c r="I66" s="175"/>
      <c r="J66" s="176">
        <f>J112</f>
        <v>21519.400000000001</v>
      </c>
      <c r="K66" s="118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7"/>
      <c r="C67" s="168"/>
      <c r="D67" s="169" t="s">
        <v>102</v>
      </c>
      <c r="E67" s="170"/>
      <c r="F67" s="170"/>
      <c r="G67" s="170"/>
      <c r="H67" s="170"/>
      <c r="I67" s="170"/>
      <c r="J67" s="171">
        <f>J124</f>
        <v>19000</v>
      </c>
      <c r="K67" s="168"/>
      <c r="L67" s="17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3"/>
      <c r="C68" s="118"/>
      <c r="D68" s="174" t="s">
        <v>103</v>
      </c>
      <c r="E68" s="175"/>
      <c r="F68" s="175"/>
      <c r="G68" s="175"/>
      <c r="H68" s="175"/>
      <c r="I68" s="175"/>
      <c r="J68" s="176">
        <f>J125</f>
        <v>19000</v>
      </c>
      <c r="K68" s="118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2"/>
      <c r="B69" s="33"/>
      <c r="C69" s="34"/>
      <c r="D69" s="34"/>
      <c r="E69" s="34"/>
      <c r="F69" s="34"/>
      <c r="G69" s="34"/>
      <c r="H69" s="34"/>
      <c r="I69" s="34"/>
      <c r="J69" s="34"/>
      <c r="K69" s="34"/>
      <c r="L69" s="137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="2" customFormat="1" ht="6.96" customHeight="1">
      <c r="A70" s="32"/>
      <c r="B70" s="52"/>
      <c r="C70" s="53"/>
      <c r="D70" s="53"/>
      <c r="E70" s="53"/>
      <c r="F70" s="53"/>
      <c r="G70" s="53"/>
      <c r="H70" s="53"/>
      <c r="I70" s="53"/>
      <c r="J70" s="53"/>
      <c r="K70" s="53"/>
      <c r="L70" s="137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4" s="2" customFormat="1" ht="6.96" customHeight="1">
      <c r="A74" s="32"/>
      <c r="B74" s="54"/>
      <c r="C74" s="55"/>
      <c r="D74" s="55"/>
      <c r="E74" s="55"/>
      <c r="F74" s="55"/>
      <c r="G74" s="55"/>
      <c r="H74" s="55"/>
      <c r="I74" s="55"/>
      <c r="J74" s="55"/>
      <c r="K74" s="55"/>
      <c r="L74" s="137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="2" customFormat="1" ht="24.96" customHeight="1">
      <c r="A75" s="32"/>
      <c r="B75" s="33"/>
      <c r="C75" s="23" t="s">
        <v>104</v>
      </c>
      <c r="D75" s="34"/>
      <c r="E75" s="34"/>
      <c r="F75" s="34"/>
      <c r="G75" s="34"/>
      <c r="H75" s="34"/>
      <c r="I75" s="34"/>
      <c r="J75" s="34"/>
      <c r="K75" s="34"/>
      <c r="L75" s="137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="2" customFormat="1" ht="6.96" customHeigh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13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2" customHeight="1">
      <c r="A77" s="32"/>
      <c r="B77" s="33"/>
      <c r="C77" s="29" t="s">
        <v>14</v>
      </c>
      <c r="D77" s="34"/>
      <c r="E77" s="34"/>
      <c r="F77" s="34"/>
      <c r="G77" s="34"/>
      <c r="H77" s="34"/>
      <c r="I77" s="34"/>
      <c r="J77" s="34"/>
      <c r="K77" s="34"/>
      <c r="L77" s="13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="2" customFormat="1" ht="14.4" customHeight="1">
      <c r="A78" s="32"/>
      <c r="B78" s="33"/>
      <c r="C78" s="34"/>
      <c r="D78" s="34"/>
      <c r="E78" s="162" t="str">
        <f>E7</f>
        <v>Rekonstrukce ulice v obci Michalovice (Petrovice I)</v>
      </c>
      <c r="F78" s="29"/>
      <c r="G78" s="29"/>
      <c r="H78" s="29"/>
      <c r="I78" s="34"/>
      <c r="J78" s="34"/>
      <c r="K78" s="34"/>
      <c r="L78" s="137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="1" customFormat="1" ht="12" customHeight="1">
      <c r="B79" s="21"/>
      <c r="C79" s="29" t="s">
        <v>91</v>
      </c>
      <c r="D79" s="22"/>
      <c r="E79" s="22"/>
      <c r="F79" s="22"/>
      <c r="G79" s="22"/>
      <c r="H79" s="22"/>
      <c r="I79" s="22"/>
      <c r="J79" s="22"/>
      <c r="K79" s="22"/>
      <c r="L79" s="20"/>
    </row>
    <row r="80" s="2" customFormat="1" ht="14.4" customHeight="1">
      <c r="A80" s="32"/>
      <c r="B80" s="33"/>
      <c r="C80" s="34"/>
      <c r="D80" s="34"/>
      <c r="E80" s="162" t="s">
        <v>92</v>
      </c>
      <c r="F80" s="34"/>
      <c r="G80" s="34"/>
      <c r="H80" s="34"/>
      <c r="I80" s="34"/>
      <c r="J80" s="34"/>
      <c r="K80" s="34"/>
      <c r="L80" s="137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="2" customFormat="1" ht="12" customHeight="1">
      <c r="A81" s="32"/>
      <c r="B81" s="33"/>
      <c r="C81" s="29" t="s">
        <v>93</v>
      </c>
      <c r="D81" s="34"/>
      <c r="E81" s="34"/>
      <c r="F81" s="34"/>
      <c r="G81" s="34"/>
      <c r="H81" s="34"/>
      <c r="I81" s="34"/>
      <c r="J81" s="34"/>
      <c r="K81" s="34"/>
      <c r="L81" s="13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15.6" customHeight="1">
      <c r="A82" s="32"/>
      <c r="B82" s="33"/>
      <c r="C82" s="34"/>
      <c r="D82" s="34"/>
      <c r="E82" s="62" t="str">
        <f>E11</f>
        <v>01 - Přípravné práce</v>
      </c>
      <c r="F82" s="34"/>
      <c r="G82" s="34"/>
      <c r="H82" s="34"/>
      <c r="I82" s="34"/>
      <c r="J82" s="34"/>
      <c r="K82" s="34"/>
      <c r="L82" s="13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13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9" t="s">
        <v>19</v>
      </c>
      <c r="D84" s="34"/>
      <c r="E84" s="34"/>
      <c r="F84" s="26" t="str">
        <f>F14</f>
        <v>Petrovice I</v>
      </c>
      <c r="G84" s="34"/>
      <c r="H84" s="34"/>
      <c r="I84" s="29" t="s">
        <v>21</v>
      </c>
      <c r="J84" s="65" t="str">
        <f>IF(J14="","",J14)</f>
        <v>12. 12. 2022</v>
      </c>
      <c r="K84" s="34"/>
      <c r="L84" s="13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6.96" customHeight="1">
      <c r="A85" s="32"/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13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26.4" customHeight="1">
      <c r="A86" s="32"/>
      <c r="B86" s="33"/>
      <c r="C86" s="29" t="s">
        <v>23</v>
      </c>
      <c r="D86" s="34"/>
      <c r="E86" s="34"/>
      <c r="F86" s="26" t="str">
        <f>E17</f>
        <v>Obec Petrovice I</v>
      </c>
      <c r="G86" s="34"/>
      <c r="H86" s="34"/>
      <c r="I86" s="29" t="s">
        <v>29</v>
      </c>
      <c r="J86" s="30" t="str">
        <f>E23</f>
        <v>VDG Projektování s.r.o.</v>
      </c>
      <c r="K86" s="34"/>
      <c r="L86" s="13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5.6" customHeight="1">
      <c r="A87" s="32"/>
      <c r="B87" s="33"/>
      <c r="C87" s="29" t="s">
        <v>27</v>
      </c>
      <c r="D87" s="34"/>
      <c r="E87" s="34"/>
      <c r="F87" s="26" t="str">
        <f>IF(E20="","",E20)</f>
        <v xml:space="preserve"> </v>
      </c>
      <c r="G87" s="34"/>
      <c r="H87" s="34"/>
      <c r="I87" s="29" t="s">
        <v>32</v>
      </c>
      <c r="J87" s="30" t="str">
        <f>E26</f>
        <v>Ing. Vítězslav Pavel</v>
      </c>
      <c r="K87" s="34"/>
      <c r="L87" s="13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10.32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13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11" customFormat="1" ht="29.28" customHeight="1">
      <c r="A89" s="178"/>
      <c r="B89" s="179"/>
      <c r="C89" s="180" t="s">
        <v>105</v>
      </c>
      <c r="D89" s="181" t="s">
        <v>55</v>
      </c>
      <c r="E89" s="181" t="s">
        <v>51</v>
      </c>
      <c r="F89" s="181" t="s">
        <v>52</v>
      </c>
      <c r="G89" s="181" t="s">
        <v>106</v>
      </c>
      <c r="H89" s="181" t="s">
        <v>107</v>
      </c>
      <c r="I89" s="181" t="s">
        <v>108</v>
      </c>
      <c r="J89" s="181" t="s">
        <v>97</v>
      </c>
      <c r="K89" s="182" t="s">
        <v>109</v>
      </c>
      <c r="L89" s="183"/>
      <c r="M89" s="85" t="s">
        <v>17</v>
      </c>
      <c r="N89" s="86" t="s">
        <v>40</v>
      </c>
      <c r="O89" s="86" t="s">
        <v>110</v>
      </c>
      <c r="P89" s="86" t="s">
        <v>111</v>
      </c>
      <c r="Q89" s="86" t="s">
        <v>112</v>
      </c>
      <c r="R89" s="86" t="s">
        <v>113</v>
      </c>
      <c r="S89" s="86" t="s">
        <v>114</v>
      </c>
      <c r="T89" s="87" t="s">
        <v>115</v>
      </c>
      <c r="U89" s="178"/>
      <c r="V89" s="178"/>
      <c r="W89" s="178"/>
      <c r="X89" s="178"/>
      <c r="Y89" s="178"/>
      <c r="Z89" s="178"/>
      <c r="AA89" s="178"/>
      <c r="AB89" s="178"/>
      <c r="AC89" s="178"/>
      <c r="AD89" s="178"/>
      <c r="AE89" s="178"/>
    </row>
    <row r="90" s="2" customFormat="1" ht="22.8" customHeight="1">
      <c r="A90" s="32"/>
      <c r="B90" s="33"/>
      <c r="C90" s="92" t="s">
        <v>116</v>
      </c>
      <c r="D90" s="34"/>
      <c r="E90" s="34"/>
      <c r="F90" s="34"/>
      <c r="G90" s="34"/>
      <c r="H90" s="34"/>
      <c r="I90" s="34"/>
      <c r="J90" s="184">
        <f>BK90</f>
        <v>67528.399999999994</v>
      </c>
      <c r="K90" s="34"/>
      <c r="L90" s="38"/>
      <c r="M90" s="88"/>
      <c r="N90" s="185"/>
      <c r="O90" s="89"/>
      <c r="P90" s="186">
        <f>P91+P124</f>
        <v>10.003500000000001</v>
      </c>
      <c r="Q90" s="89"/>
      <c r="R90" s="186">
        <f>R91+R124</f>
        <v>0</v>
      </c>
      <c r="S90" s="89"/>
      <c r="T90" s="187">
        <f>T91+T124</f>
        <v>20.899999999999999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T90" s="17" t="s">
        <v>69</v>
      </c>
      <c r="AU90" s="17" t="s">
        <v>98</v>
      </c>
      <c r="BK90" s="188">
        <f>BK91+BK124</f>
        <v>67528.399999999994</v>
      </c>
    </row>
    <row r="91" s="12" customFormat="1" ht="25.92" customHeight="1">
      <c r="A91" s="12"/>
      <c r="B91" s="189"/>
      <c r="C91" s="190"/>
      <c r="D91" s="191" t="s">
        <v>69</v>
      </c>
      <c r="E91" s="192" t="s">
        <v>117</v>
      </c>
      <c r="F91" s="192" t="s">
        <v>118</v>
      </c>
      <c r="G91" s="190"/>
      <c r="H91" s="190"/>
      <c r="I91" s="190"/>
      <c r="J91" s="193">
        <f>BK91</f>
        <v>48528.400000000001</v>
      </c>
      <c r="K91" s="190"/>
      <c r="L91" s="194"/>
      <c r="M91" s="195"/>
      <c r="N91" s="196"/>
      <c r="O91" s="196"/>
      <c r="P91" s="197">
        <f>P92+P112</f>
        <v>10.003500000000001</v>
      </c>
      <c r="Q91" s="196"/>
      <c r="R91" s="197">
        <f>R92+R112</f>
        <v>0</v>
      </c>
      <c r="S91" s="196"/>
      <c r="T91" s="198">
        <f>T92+T112</f>
        <v>20.899999999999999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74</v>
      </c>
      <c r="AT91" s="200" t="s">
        <v>69</v>
      </c>
      <c r="AU91" s="200" t="s">
        <v>70</v>
      </c>
      <c r="AY91" s="199" t="s">
        <v>119</v>
      </c>
      <c r="BK91" s="201">
        <f>BK92+BK112</f>
        <v>48528.400000000001</v>
      </c>
    </row>
    <row r="92" s="12" customFormat="1" ht="22.8" customHeight="1">
      <c r="A92" s="12"/>
      <c r="B92" s="189"/>
      <c r="C92" s="190"/>
      <c r="D92" s="191" t="s">
        <v>69</v>
      </c>
      <c r="E92" s="202" t="s">
        <v>74</v>
      </c>
      <c r="F92" s="202" t="s">
        <v>81</v>
      </c>
      <c r="G92" s="190"/>
      <c r="H92" s="190"/>
      <c r="I92" s="190"/>
      <c r="J92" s="203">
        <f>BK92</f>
        <v>27009</v>
      </c>
      <c r="K92" s="190"/>
      <c r="L92" s="194"/>
      <c r="M92" s="195"/>
      <c r="N92" s="196"/>
      <c r="O92" s="196"/>
      <c r="P92" s="197">
        <f>SUM(P93:P111)</f>
        <v>7.4100000000000001</v>
      </c>
      <c r="Q92" s="196"/>
      <c r="R92" s="197">
        <f>SUM(R93:R111)</f>
        <v>0</v>
      </c>
      <c r="S92" s="196"/>
      <c r="T92" s="198">
        <f>SUM(T93:T111)</f>
        <v>20.899999999999999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74</v>
      </c>
      <c r="AT92" s="200" t="s">
        <v>69</v>
      </c>
      <c r="AU92" s="200" t="s">
        <v>74</v>
      </c>
      <c r="AY92" s="199" t="s">
        <v>119</v>
      </c>
      <c r="BK92" s="201">
        <f>SUM(BK93:BK111)</f>
        <v>27009</v>
      </c>
    </row>
    <row r="93" s="2" customFormat="1" ht="14.4" customHeight="1">
      <c r="A93" s="32"/>
      <c r="B93" s="33"/>
      <c r="C93" s="204" t="s">
        <v>74</v>
      </c>
      <c r="D93" s="204" t="s">
        <v>120</v>
      </c>
      <c r="E93" s="205" t="s">
        <v>121</v>
      </c>
      <c r="F93" s="206" t="s">
        <v>122</v>
      </c>
      <c r="G93" s="207" t="s">
        <v>123</v>
      </c>
      <c r="H93" s="208">
        <v>1</v>
      </c>
      <c r="I93" s="209">
        <v>10000</v>
      </c>
      <c r="J93" s="209">
        <f>ROUND(I93*H93,2)</f>
        <v>10000</v>
      </c>
      <c r="K93" s="206" t="s">
        <v>124</v>
      </c>
      <c r="L93" s="38"/>
      <c r="M93" s="210" t="s">
        <v>17</v>
      </c>
      <c r="N93" s="211" t="s">
        <v>41</v>
      </c>
      <c r="O93" s="212">
        <v>0</v>
      </c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214" t="s">
        <v>125</v>
      </c>
      <c r="AT93" s="214" t="s">
        <v>120</v>
      </c>
      <c r="AU93" s="214" t="s">
        <v>78</v>
      </c>
      <c r="AY93" s="17" t="s">
        <v>119</v>
      </c>
      <c r="BE93" s="215">
        <f>IF(N93="základní",J93,0)</f>
        <v>10000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7" t="s">
        <v>74</v>
      </c>
      <c r="BK93" s="215">
        <f>ROUND(I93*H93,2)</f>
        <v>10000</v>
      </c>
      <c r="BL93" s="17" t="s">
        <v>125</v>
      </c>
      <c r="BM93" s="214" t="s">
        <v>126</v>
      </c>
    </row>
    <row r="94" s="2" customFormat="1">
      <c r="A94" s="32"/>
      <c r="B94" s="33"/>
      <c r="C94" s="34"/>
      <c r="D94" s="216" t="s">
        <v>127</v>
      </c>
      <c r="E94" s="34"/>
      <c r="F94" s="217" t="s">
        <v>128</v>
      </c>
      <c r="G94" s="34"/>
      <c r="H94" s="34"/>
      <c r="I94" s="34"/>
      <c r="J94" s="34"/>
      <c r="K94" s="34"/>
      <c r="L94" s="38"/>
      <c r="M94" s="218"/>
      <c r="N94" s="219"/>
      <c r="O94" s="77"/>
      <c r="P94" s="77"/>
      <c r="Q94" s="77"/>
      <c r="R94" s="77"/>
      <c r="S94" s="77"/>
      <c r="T94" s="78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T94" s="17" t="s">
        <v>127</v>
      </c>
      <c r="AU94" s="17" t="s">
        <v>78</v>
      </c>
    </row>
    <row r="95" s="13" customFormat="1">
      <c r="A95" s="13"/>
      <c r="B95" s="220"/>
      <c r="C95" s="221"/>
      <c r="D95" s="222" t="s">
        <v>129</v>
      </c>
      <c r="E95" s="223" t="s">
        <v>17</v>
      </c>
      <c r="F95" s="224" t="s">
        <v>74</v>
      </c>
      <c r="G95" s="221"/>
      <c r="H95" s="225">
        <v>1</v>
      </c>
      <c r="I95" s="221"/>
      <c r="J95" s="221"/>
      <c r="K95" s="221"/>
      <c r="L95" s="226"/>
      <c r="M95" s="227"/>
      <c r="N95" s="228"/>
      <c r="O95" s="228"/>
      <c r="P95" s="228"/>
      <c r="Q95" s="228"/>
      <c r="R95" s="228"/>
      <c r="S95" s="228"/>
      <c r="T95" s="229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0" t="s">
        <v>129</v>
      </c>
      <c r="AU95" s="230" t="s">
        <v>78</v>
      </c>
      <c r="AV95" s="13" t="s">
        <v>78</v>
      </c>
      <c r="AW95" s="13" t="s">
        <v>31</v>
      </c>
      <c r="AX95" s="13" t="s">
        <v>74</v>
      </c>
      <c r="AY95" s="230" t="s">
        <v>119</v>
      </c>
    </row>
    <row r="96" s="14" customFormat="1">
      <c r="A96" s="14"/>
      <c r="B96" s="231"/>
      <c r="C96" s="232"/>
      <c r="D96" s="222" t="s">
        <v>129</v>
      </c>
      <c r="E96" s="233" t="s">
        <v>17</v>
      </c>
      <c r="F96" s="234" t="s">
        <v>130</v>
      </c>
      <c r="G96" s="232"/>
      <c r="H96" s="233" t="s">
        <v>17</v>
      </c>
      <c r="I96" s="232"/>
      <c r="J96" s="232"/>
      <c r="K96" s="232"/>
      <c r="L96" s="235"/>
      <c r="M96" s="236"/>
      <c r="N96" s="237"/>
      <c r="O96" s="237"/>
      <c r="P96" s="237"/>
      <c r="Q96" s="237"/>
      <c r="R96" s="237"/>
      <c r="S96" s="237"/>
      <c r="T96" s="238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39" t="s">
        <v>129</v>
      </c>
      <c r="AU96" s="239" t="s">
        <v>78</v>
      </c>
      <c r="AV96" s="14" t="s">
        <v>74</v>
      </c>
      <c r="AW96" s="14" t="s">
        <v>31</v>
      </c>
      <c r="AX96" s="14" t="s">
        <v>70</v>
      </c>
      <c r="AY96" s="239" t="s">
        <v>119</v>
      </c>
    </row>
    <row r="97" s="14" customFormat="1">
      <c r="A97" s="14"/>
      <c r="B97" s="231"/>
      <c r="C97" s="232"/>
      <c r="D97" s="222" t="s">
        <v>129</v>
      </c>
      <c r="E97" s="233" t="s">
        <v>17</v>
      </c>
      <c r="F97" s="234" t="s">
        <v>131</v>
      </c>
      <c r="G97" s="232"/>
      <c r="H97" s="233" t="s">
        <v>17</v>
      </c>
      <c r="I97" s="232"/>
      <c r="J97" s="232"/>
      <c r="K97" s="232"/>
      <c r="L97" s="235"/>
      <c r="M97" s="236"/>
      <c r="N97" s="237"/>
      <c r="O97" s="237"/>
      <c r="P97" s="237"/>
      <c r="Q97" s="237"/>
      <c r="R97" s="237"/>
      <c r="S97" s="237"/>
      <c r="T97" s="238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39" t="s">
        <v>129</v>
      </c>
      <c r="AU97" s="239" t="s">
        <v>78</v>
      </c>
      <c r="AV97" s="14" t="s">
        <v>74</v>
      </c>
      <c r="AW97" s="14" t="s">
        <v>31</v>
      </c>
      <c r="AX97" s="14" t="s">
        <v>70</v>
      </c>
      <c r="AY97" s="239" t="s">
        <v>119</v>
      </c>
    </row>
    <row r="98" s="14" customFormat="1">
      <c r="A98" s="14"/>
      <c r="B98" s="231"/>
      <c r="C98" s="232"/>
      <c r="D98" s="222" t="s">
        <v>129</v>
      </c>
      <c r="E98" s="233" t="s">
        <v>17</v>
      </c>
      <c r="F98" s="234" t="s">
        <v>132</v>
      </c>
      <c r="G98" s="232"/>
      <c r="H98" s="233" t="s">
        <v>17</v>
      </c>
      <c r="I98" s="232"/>
      <c r="J98" s="232"/>
      <c r="K98" s="232"/>
      <c r="L98" s="235"/>
      <c r="M98" s="236"/>
      <c r="N98" s="237"/>
      <c r="O98" s="237"/>
      <c r="P98" s="237"/>
      <c r="Q98" s="237"/>
      <c r="R98" s="237"/>
      <c r="S98" s="237"/>
      <c r="T98" s="238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39" t="s">
        <v>129</v>
      </c>
      <c r="AU98" s="239" t="s">
        <v>78</v>
      </c>
      <c r="AV98" s="14" t="s">
        <v>74</v>
      </c>
      <c r="AW98" s="14" t="s">
        <v>31</v>
      </c>
      <c r="AX98" s="14" t="s">
        <v>70</v>
      </c>
      <c r="AY98" s="239" t="s">
        <v>119</v>
      </c>
    </row>
    <row r="99" s="2" customFormat="1" ht="14.4" customHeight="1">
      <c r="A99" s="32"/>
      <c r="B99" s="33"/>
      <c r="C99" s="204" t="s">
        <v>78</v>
      </c>
      <c r="D99" s="204" t="s">
        <v>120</v>
      </c>
      <c r="E99" s="205" t="s">
        <v>133</v>
      </c>
      <c r="F99" s="206" t="s">
        <v>134</v>
      </c>
      <c r="G99" s="207" t="s">
        <v>135</v>
      </c>
      <c r="H99" s="208">
        <v>1</v>
      </c>
      <c r="I99" s="209">
        <v>5000</v>
      </c>
      <c r="J99" s="209">
        <f>ROUND(I99*H99,2)</f>
        <v>5000</v>
      </c>
      <c r="K99" s="206" t="s">
        <v>124</v>
      </c>
      <c r="L99" s="38"/>
      <c r="M99" s="210" t="s">
        <v>17</v>
      </c>
      <c r="N99" s="211" t="s">
        <v>41</v>
      </c>
      <c r="O99" s="212">
        <v>0</v>
      </c>
      <c r="P99" s="212">
        <f>O99*H99</f>
        <v>0</v>
      </c>
      <c r="Q99" s="212">
        <v>0</v>
      </c>
      <c r="R99" s="212">
        <f>Q99*H99</f>
        <v>0</v>
      </c>
      <c r="S99" s="212">
        <v>0</v>
      </c>
      <c r="T99" s="213">
        <f>S99*H99</f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214" t="s">
        <v>125</v>
      </c>
      <c r="AT99" s="214" t="s">
        <v>120</v>
      </c>
      <c r="AU99" s="214" t="s">
        <v>78</v>
      </c>
      <c r="AY99" s="17" t="s">
        <v>119</v>
      </c>
      <c r="BE99" s="215">
        <f>IF(N99="základní",J99,0)</f>
        <v>5000</v>
      </c>
      <c r="BF99" s="215">
        <f>IF(N99="snížená",J99,0)</f>
        <v>0</v>
      </c>
      <c r="BG99" s="215">
        <f>IF(N99="zákl. přenesená",J99,0)</f>
        <v>0</v>
      </c>
      <c r="BH99" s="215">
        <f>IF(N99="sníž. přenesená",J99,0)</f>
        <v>0</v>
      </c>
      <c r="BI99" s="215">
        <f>IF(N99="nulová",J99,0)</f>
        <v>0</v>
      </c>
      <c r="BJ99" s="17" t="s">
        <v>74</v>
      </c>
      <c r="BK99" s="215">
        <f>ROUND(I99*H99,2)</f>
        <v>5000</v>
      </c>
      <c r="BL99" s="17" t="s">
        <v>125</v>
      </c>
      <c r="BM99" s="214" t="s">
        <v>136</v>
      </c>
    </row>
    <row r="100" s="2" customFormat="1">
      <c r="A100" s="32"/>
      <c r="B100" s="33"/>
      <c r="C100" s="34"/>
      <c r="D100" s="216" t="s">
        <v>127</v>
      </c>
      <c r="E100" s="34"/>
      <c r="F100" s="217" t="s">
        <v>137</v>
      </c>
      <c r="G100" s="34"/>
      <c r="H100" s="34"/>
      <c r="I100" s="34"/>
      <c r="J100" s="34"/>
      <c r="K100" s="34"/>
      <c r="L100" s="38"/>
      <c r="M100" s="218"/>
      <c r="N100" s="219"/>
      <c r="O100" s="77"/>
      <c r="P100" s="77"/>
      <c r="Q100" s="77"/>
      <c r="R100" s="77"/>
      <c r="S100" s="77"/>
      <c r="T100" s="78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T100" s="17" t="s">
        <v>127</v>
      </c>
      <c r="AU100" s="17" t="s">
        <v>78</v>
      </c>
    </row>
    <row r="101" s="13" customFormat="1">
      <c r="A101" s="13"/>
      <c r="B101" s="220"/>
      <c r="C101" s="221"/>
      <c r="D101" s="222" t="s">
        <v>129</v>
      </c>
      <c r="E101" s="223" t="s">
        <v>17</v>
      </c>
      <c r="F101" s="224" t="s">
        <v>74</v>
      </c>
      <c r="G101" s="221"/>
      <c r="H101" s="225">
        <v>1</v>
      </c>
      <c r="I101" s="221"/>
      <c r="J101" s="221"/>
      <c r="K101" s="221"/>
      <c r="L101" s="226"/>
      <c r="M101" s="227"/>
      <c r="N101" s="228"/>
      <c r="O101" s="228"/>
      <c r="P101" s="228"/>
      <c r="Q101" s="228"/>
      <c r="R101" s="228"/>
      <c r="S101" s="228"/>
      <c r="T101" s="229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0" t="s">
        <v>129</v>
      </c>
      <c r="AU101" s="230" t="s">
        <v>78</v>
      </c>
      <c r="AV101" s="13" t="s">
        <v>78</v>
      </c>
      <c r="AW101" s="13" t="s">
        <v>31</v>
      </c>
      <c r="AX101" s="13" t="s">
        <v>74</v>
      </c>
      <c r="AY101" s="230" t="s">
        <v>119</v>
      </c>
    </row>
    <row r="102" s="14" customFormat="1">
      <c r="A102" s="14"/>
      <c r="B102" s="231"/>
      <c r="C102" s="232"/>
      <c r="D102" s="222" t="s">
        <v>129</v>
      </c>
      <c r="E102" s="233" t="s">
        <v>17</v>
      </c>
      <c r="F102" s="234" t="s">
        <v>138</v>
      </c>
      <c r="G102" s="232"/>
      <c r="H102" s="233" t="s">
        <v>17</v>
      </c>
      <c r="I102" s="232"/>
      <c r="J102" s="232"/>
      <c r="K102" s="232"/>
      <c r="L102" s="235"/>
      <c r="M102" s="236"/>
      <c r="N102" s="237"/>
      <c r="O102" s="237"/>
      <c r="P102" s="237"/>
      <c r="Q102" s="237"/>
      <c r="R102" s="237"/>
      <c r="S102" s="237"/>
      <c r="T102" s="238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39" t="s">
        <v>129</v>
      </c>
      <c r="AU102" s="239" t="s">
        <v>78</v>
      </c>
      <c r="AV102" s="14" t="s">
        <v>74</v>
      </c>
      <c r="AW102" s="14" t="s">
        <v>31</v>
      </c>
      <c r="AX102" s="14" t="s">
        <v>70</v>
      </c>
      <c r="AY102" s="239" t="s">
        <v>119</v>
      </c>
    </row>
    <row r="103" s="2" customFormat="1" ht="14.4" customHeight="1">
      <c r="A103" s="32"/>
      <c r="B103" s="33"/>
      <c r="C103" s="204" t="s">
        <v>139</v>
      </c>
      <c r="D103" s="204" t="s">
        <v>120</v>
      </c>
      <c r="E103" s="205" t="s">
        <v>140</v>
      </c>
      <c r="F103" s="206" t="s">
        <v>141</v>
      </c>
      <c r="G103" s="207" t="s">
        <v>123</v>
      </c>
      <c r="H103" s="208">
        <v>1</v>
      </c>
      <c r="I103" s="209">
        <v>8000</v>
      </c>
      <c r="J103" s="209">
        <f>ROUND(I103*H103,2)</f>
        <v>8000</v>
      </c>
      <c r="K103" s="206" t="s">
        <v>17</v>
      </c>
      <c r="L103" s="38"/>
      <c r="M103" s="210" t="s">
        <v>17</v>
      </c>
      <c r="N103" s="211" t="s">
        <v>41</v>
      </c>
      <c r="O103" s="212">
        <v>0</v>
      </c>
      <c r="P103" s="212">
        <f>O103*H103</f>
        <v>0</v>
      </c>
      <c r="Q103" s="212">
        <v>0</v>
      </c>
      <c r="R103" s="212">
        <f>Q103*H103</f>
        <v>0</v>
      </c>
      <c r="S103" s="212">
        <v>0</v>
      </c>
      <c r="T103" s="213">
        <f>S103*H103</f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214" t="s">
        <v>125</v>
      </c>
      <c r="AT103" s="214" t="s">
        <v>120</v>
      </c>
      <c r="AU103" s="214" t="s">
        <v>78</v>
      </c>
      <c r="AY103" s="17" t="s">
        <v>119</v>
      </c>
      <c r="BE103" s="215">
        <f>IF(N103="základní",J103,0)</f>
        <v>8000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17" t="s">
        <v>74</v>
      </c>
      <c r="BK103" s="215">
        <f>ROUND(I103*H103,2)</f>
        <v>8000</v>
      </c>
      <c r="BL103" s="17" t="s">
        <v>125</v>
      </c>
      <c r="BM103" s="214" t="s">
        <v>142</v>
      </c>
    </row>
    <row r="104" s="13" customFormat="1">
      <c r="A104" s="13"/>
      <c r="B104" s="220"/>
      <c r="C104" s="221"/>
      <c r="D104" s="222" t="s">
        <v>129</v>
      </c>
      <c r="E104" s="223" t="s">
        <v>17</v>
      </c>
      <c r="F104" s="224" t="s">
        <v>74</v>
      </c>
      <c r="G104" s="221"/>
      <c r="H104" s="225">
        <v>1</v>
      </c>
      <c r="I104" s="221"/>
      <c r="J104" s="221"/>
      <c r="K104" s="221"/>
      <c r="L104" s="226"/>
      <c r="M104" s="227"/>
      <c r="N104" s="228"/>
      <c r="O104" s="228"/>
      <c r="P104" s="228"/>
      <c r="Q104" s="228"/>
      <c r="R104" s="228"/>
      <c r="S104" s="228"/>
      <c r="T104" s="229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0" t="s">
        <v>129</v>
      </c>
      <c r="AU104" s="230" t="s">
        <v>78</v>
      </c>
      <c r="AV104" s="13" t="s">
        <v>78</v>
      </c>
      <c r="AW104" s="13" t="s">
        <v>31</v>
      </c>
      <c r="AX104" s="13" t="s">
        <v>74</v>
      </c>
      <c r="AY104" s="230" t="s">
        <v>119</v>
      </c>
    </row>
    <row r="105" s="14" customFormat="1">
      <c r="A105" s="14"/>
      <c r="B105" s="231"/>
      <c r="C105" s="232"/>
      <c r="D105" s="222" t="s">
        <v>129</v>
      </c>
      <c r="E105" s="233" t="s">
        <v>17</v>
      </c>
      <c r="F105" s="234" t="s">
        <v>143</v>
      </c>
      <c r="G105" s="232"/>
      <c r="H105" s="233" t="s">
        <v>17</v>
      </c>
      <c r="I105" s="232"/>
      <c r="J105" s="232"/>
      <c r="K105" s="232"/>
      <c r="L105" s="235"/>
      <c r="M105" s="236"/>
      <c r="N105" s="237"/>
      <c r="O105" s="237"/>
      <c r="P105" s="237"/>
      <c r="Q105" s="237"/>
      <c r="R105" s="237"/>
      <c r="S105" s="237"/>
      <c r="T105" s="238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39" t="s">
        <v>129</v>
      </c>
      <c r="AU105" s="239" t="s">
        <v>78</v>
      </c>
      <c r="AV105" s="14" t="s">
        <v>74</v>
      </c>
      <c r="AW105" s="14" t="s">
        <v>31</v>
      </c>
      <c r="AX105" s="14" t="s">
        <v>70</v>
      </c>
      <c r="AY105" s="239" t="s">
        <v>119</v>
      </c>
    </row>
    <row r="106" s="14" customFormat="1">
      <c r="A106" s="14"/>
      <c r="B106" s="231"/>
      <c r="C106" s="232"/>
      <c r="D106" s="222" t="s">
        <v>129</v>
      </c>
      <c r="E106" s="233" t="s">
        <v>17</v>
      </c>
      <c r="F106" s="234" t="s">
        <v>144</v>
      </c>
      <c r="G106" s="232"/>
      <c r="H106" s="233" t="s">
        <v>17</v>
      </c>
      <c r="I106" s="232"/>
      <c r="J106" s="232"/>
      <c r="K106" s="232"/>
      <c r="L106" s="235"/>
      <c r="M106" s="236"/>
      <c r="N106" s="237"/>
      <c r="O106" s="237"/>
      <c r="P106" s="237"/>
      <c r="Q106" s="237"/>
      <c r="R106" s="237"/>
      <c r="S106" s="237"/>
      <c r="T106" s="238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39" t="s">
        <v>129</v>
      </c>
      <c r="AU106" s="239" t="s">
        <v>78</v>
      </c>
      <c r="AV106" s="14" t="s">
        <v>74</v>
      </c>
      <c r="AW106" s="14" t="s">
        <v>31</v>
      </c>
      <c r="AX106" s="14" t="s">
        <v>70</v>
      </c>
      <c r="AY106" s="239" t="s">
        <v>119</v>
      </c>
    </row>
    <row r="107" s="14" customFormat="1">
      <c r="A107" s="14"/>
      <c r="B107" s="231"/>
      <c r="C107" s="232"/>
      <c r="D107" s="222" t="s">
        <v>129</v>
      </c>
      <c r="E107" s="233" t="s">
        <v>17</v>
      </c>
      <c r="F107" s="234" t="s">
        <v>145</v>
      </c>
      <c r="G107" s="232"/>
      <c r="H107" s="233" t="s">
        <v>17</v>
      </c>
      <c r="I107" s="232"/>
      <c r="J107" s="232"/>
      <c r="K107" s="232"/>
      <c r="L107" s="235"/>
      <c r="M107" s="236"/>
      <c r="N107" s="237"/>
      <c r="O107" s="237"/>
      <c r="P107" s="237"/>
      <c r="Q107" s="237"/>
      <c r="R107" s="237"/>
      <c r="S107" s="237"/>
      <c r="T107" s="238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39" t="s">
        <v>129</v>
      </c>
      <c r="AU107" s="239" t="s">
        <v>78</v>
      </c>
      <c r="AV107" s="14" t="s">
        <v>74</v>
      </c>
      <c r="AW107" s="14" t="s">
        <v>31</v>
      </c>
      <c r="AX107" s="14" t="s">
        <v>70</v>
      </c>
      <c r="AY107" s="239" t="s">
        <v>119</v>
      </c>
    </row>
    <row r="108" s="2" customFormat="1" ht="30" customHeight="1">
      <c r="A108" s="32"/>
      <c r="B108" s="33"/>
      <c r="C108" s="204" t="s">
        <v>125</v>
      </c>
      <c r="D108" s="204" t="s">
        <v>120</v>
      </c>
      <c r="E108" s="205" t="s">
        <v>146</v>
      </c>
      <c r="F108" s="206" t="s">
        <v>147</v>
      </c>
      <c r="G108" s="207" t="s">
        <v>123</v>
      </c>
      <c r="H108" s="208">
        <v>95</v>
      </c>
      <c r="I108" s="209">
        <v>42.200000000000003</v>
      </c>
      <c r="J108" s="209">
        <f>ROUND(I108*H108,2)</f>
        <v>4009</v>
      </c>
      <c r="K108" s="206" t="s">
        <v>124</v>
      </c>
      <c r="L108" s="38"/>
      <c r="M108" s="210" t="s">
        <v>17</v>
      </c>
      <c r="N108" s="211" t="s">
        <v>41</v>
      </c>
      <c r="O108" s="212">
        <v>0.078</v>
      </c>
      <c r="P108" s="212">
        <f>O108*H108</f>
        <v>7.4100000000000001</v>
      </c>
      <c r="Q108" s="212">
        <v>0</v>
      </c>
      <c r="R108" s="212">
        <f>Q108*H108</f>
        <v>0</v>
      </c>
      <c r="S108" s="212">
        <v>0.22</v>
      </c>
      <c r="T108" s="213">
        <f>S108*H108</f>
        <v>20.899999999999999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214" t="s">
        <v>125</v>
      </c>
      <c r="AT108" s="214" t="s">
        <v>120</v>
      </c>
      <c r="AU108" s="214" t="s">
        <v>78</v>
      </c>
      <c r="AY108" s="17" t="s">
        <v>119</v>
      </c>
      <c r="BE108" s="215">
        <f>IF(N108="základní",J108,0)</f>
        <v>4009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7" t="s">
        <v>74</v>
      </c>
      <c r="BK108" s="215">
        <f>ROUND(I108*H108,2)</f>
        <v>4009</v>
      </c>
      <c r="BL108" s="17" t="s">
        <v>125</v>
      </c>
      <c r="BM108" s="214" t="s">
        <v>148</v>
      </c>
    </row>
    <row r="109" s="2" customFormat="1">
      <c r="A109" s="32"/>
      <c r="B109" s="33"/>
      <c r="C109" s="34"/>
      <c r="D109" s="216" t="s">
        <v>127</v>
      </c>
      <c r="E109" s="34"/>
      <c r="F109" s="217" t="s">
        <v>149</v>
      </c>
      <c r="G109" s="34"/>
      <c r="H109" s="34"/>
      <c r="I109" s="34"/>
      <c r="J109" s="34"/>
      <c r="K109" s="34"/>
      <c r="L109" s="38"/>
      <c r="M109" s="218"/>
      <c r="N109" s="219"/>
      <c r="O109" s="77"/>
      <c r="P109" s="77"/>
      <c r="Q109" s="77"/>
      <c r="R109" s="77"/>
      <c r="S109" s="77"/>
      <c r="T109" s="78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T109" s="17" t="s">
        <v>127</v>
      </c>
      <c r="AU109" s="17" t="s">
        <v>78</v>
      </c>
    </row>
    <row r="110" s="13" customFormat="1">
      <c r="A110" s="13"/>
      <c r="B110" s="220"/>
      <c r="C110" s="221"/>
      <c r="D110" s="222" t="s">
        <v>129</v>
      </c>
      <c r="E110" s="223" t="s">
        <v>17</v>
      </c>
      <c r="F110" s="224" t="s">
        <v>150</v>
      </c>
      <c r="G110" s="221"/>
      <c r="H110" s="225">
        <v>95</v>
      </c>
      <c r="I110" s="221"/>
      <c r="J110" s="221"/>
      <c r="K110" s="221"/>
      <c r="L110" s="226"/>
      <c r="M110" s="227"/>
      <c r="N110" s="228"/>
      <c r="O110" s="228"/>
      <c r="P110" s="228"/>
      <c r="Q110" s="228"/>
      <c r="R110" s="228"/>
      <c r="S110" s="228"/>
      <c r="T110" s="229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0" t="s">
        <v>129</v>
      </c>
      <c r="AU110" s="230" t="s">
        <v>78</v>
      </c>
      <c r="AV110" s="13" t="s">
        <v>78</v>
      </c>
      <c r="AW110" s="13" t="s">
        <v>31</v>
      </c>
      <c r="AX110" s="13" t="s">
        <v>74</v>
      </c>
      <c r="AY110" s="230" t="s">
        <v>119</v>
      </c>
    </row>
    <row r="111" s="14" customFormat="1">
      <c r="A111" s="14"/>
      <c r="B111" s="231"/>
      <c r="C111" s="232"/>
      <c r="D111" s="222" t="s">
        <v>129</v>
      </c>
      <c r="E111" s="233" t="s">
        <v>17</v>
      </c>
      <c r="F111" s="234" t="s">
        <v>151</v>
      </c>
      <c r="G111" s="232"/>
      <c r="H111" s="233" t="s">
        <v>17</v>
      </c>
      <c r="I111" s="232"/>
      <c r="J111" s="232"/>
      <c r="K111" s="232"/>
      <c r="L111" s="235"/>
      <c r="M111" s="236"/>
      <c r="N111" s="237"/>
      <c r="O111" s="237"/>
      <c r="P111" s="237"/>
      <c r="Q111" s="237"/>
      <c r="R111" s="237"/>
      <c r="S111" s="237"/>
      <c r="T111" s="238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39" t="s">
        <v>129</v>
      </c>
      <c r="AU111" s="239" t="s">
        <v>78</v>
      </c>
      <c r="AV111" s="14" t="s">
        <v>74</v>
      </c>
      <c r="AW111" s="14" t="s">
        <v>31</v>
      </c>
      <c r="AX111" s="14" t="s">
        <v>70</v>
      </c>
      <c r="AY111" s="239" t="s">
        <v>119</v>
      </c>
    </row>
    <row r="112" s="12" customFormat="1" ht="22.8" customHeight="1">
      <c r="A112" s="12"/>
      <c r="B112" s="189"/>
      <c r="C112" s="190"/>
      <c r="D112" s="191" t="s">
        <v>69</v>
      </c>
      <c r="E112" s="202" t="s">
        <v>152</v>
      </c>
      <c r="F112" s="202" t="s">
        <v>153</v>
      </c>
      <c r="G112" s="190"/>
      <c r="H112" s="190"/>
      <c r="I112" s="190"/>
      <c r="J112" s="203">
        <f>BK112</f>
        <v>21519.400000000001</v>
      </c>
      <c r="K112" s="190"/>
      <c r="L112" s="194"/>
      <c r="M112" s="195"/>
      <c r="N112" s="196"/>
      <c r="O112" s="196"/>
      <c r="P112" s="197">
        <f>SUM(P113:P123)</f>
        <v>2.5935000000000001</v>
      </c>
      <c r="Q112" s="196"/>
      <c r="R112" s="197">
        <f>SUM(R113:R123)</f>
        <v>0</v>
      </c>
      <c r="S112" s="196"/>
      <c r="T112" s="198">
        <f>SUM(T113:T123)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9" t="s">
        <v>74</v>
      </c>
      <c r="AT112" s="200" t="s">
        <v>69</v>
      </c>
      <c r="AU112" s="200" t="s">
        <v>74</v>
      </c>
      <c r="AY112" s="199" t="s">
        <v>119</v>
      </c>
      <c r="BK112" s="201">
        <f>SUM(BK113:BK123)</f>
        <v>21519.400000000001</v>
      </c>
    </row>
    <row r="113" s="2" customFormat="1" ht="22.2" customHeight="1">
      <c r="A113" s="32"/>
      <c r="B113" s="33"/>
      <c r="C113" s="204" t="s">
        <v>154</v>
      </c>
      <c r="D113" s="204" t="s">
        <v>120</v>
      </c>
      <c r="E113" s="205" t="s">
        <v>155</v>
      </c>
      <c r="F113" s="206" t="s">
        <v>156</v>
      </c>
      <c r="G113" s="207" t="s">
        <v>157</v>
      </c>
      <c r="H113" s="208">
        <v>13.300000000000001</v>
      </c>
      <c r="I113" s="209">
        <v>1130</v>
      </c>
      <c r="J113" s="209">
        <f>ROUND(I113*H113,2)</f>
        <v>15029</v>
      </c>
      <c r="K113" s="206" t="s">
        <v>124</v>
      </c>
      <c r="L113" s="38"/>
      <c r="M113" s="210" t="s">
        <v>17</v>
      </c>
      <c r="N113" s="211" t="s">
        <v>41</v>
      </c>
      <c r="O113" s="212">
        <v>0</v>
      </c>
      <c r="P113" s="212">
        <f>O113*H113</f>
        <v>0</v>
      </c>
      <c r="Q113" s="212">
        <v>0</v>
      </c>
      <c r="R113" s="212">
        <f>Q113*H113</f>
        <v>0</v>
      </c>
      <c r="S113" s="212">
        <v>0</v>
      </c>
      <c r="T113" s="213">
        <f>S113*H113</f>
        <v>0</v>
      </c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214" t="s">
        <v>125</v>
      </c>
      <c r="AT113" s="214" t="s">
        <v>120</v>
      </c>
      <c r="AU113" s="214" t="s">
        <v>78</v>
      </c>
      <c r="AY113" s="17" t="s">
        <v>119</v>
      </c>
      <c r="BE113" s="215">
        <f>IF(N113="základní",J113,0)</f>
        <v>15029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17" t="s">
        <v>74</v>
      </c>
      <c r="BK113" s="215">
        <f>ROUND(I113*H113,2)</f>
        <v>15029</v>
      </c>
      <c r="BL113" s="17" t="s">
        <v>125</v>
      </c>
      <c r="BM113" s="214" t="s">
        <v>158</v>
      </c>
    </row>
    <row r="114" s="2" customFormat="1">
      <c r="A114" s="32"/>
      <c r="B114" s="33"/>
      <c r="C114" s="34"/>
      <c r="D114" s="216" t="s">
        <v>127</v>
      </c>
      <c r="E114" s="34"/>
      <c r="F114" s="217" t="s">
        <v>159</v>
      </c>
      <c r="G114" s="34"/>
      <c r="H114" s="34"/>
      <c r="I114" s="34"/>
      <c r="J114" s="34"/>
      <c r="K114" s="34"/>
      <c r="L114" s="38"/>
      <c r="M114" s="218"/>
      <c r="N114" s="219"/>
      <c r="O114" s="77"/>
      <c r="P114" s="77"/>
      <c r="Q114" s="77"/>
      <c r="R114" s="77"/>
      <c r="S114" s="77"/>
      <c r="T114" s="78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T114" s="17" t="s">
        <v>127</v>
      </c>
      <c r="AU114" s="17" t="s">
        <v>78</v>
      </c>
    </row>
    <row r="115" s="13" customFormat="1">
      <c r="A115" s="13"/>
      <c r="B115" s="220"/>
      <c r="C115" s="221"/>
      <c r="D115" s="222" t="s">
        <v>129</v>
      </c>
      <c r="E115" s="223" t="s">
        <v>17</v>
      </c>
      <c r="F115" s="224" t="s">
        <v>160</v>
      </c>
      <c r="G115" s="221"/>
      <c r="H115" s="225">
        <v>13.300000000000001</v>
      </c>
      <c r="I115" s="221"/>
      <c r="J115" s="221"/>
      <c r="K115" s="221"/>
      <c r="L115" s="226"/>
      <c r="M115" s="227"/>
      <c r="N115" s="228"/>
      <c r="O115" s="228"/>
      <c r="P115" s="228"/>
      <c r="Q115" s="228"/>
      <c r="R115" s="228"/>
      <c r="S115" s="228"/>
      <c r="T115" s="229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0" t="s">
        <v>129</v>
      </c>
      <c r="AU115" s="230" t="s">
        <v>78</v>
      </c>
      <c r="AV115" s="13" t="s">
        <v>78</v>
      </c>
      <c r="AW115" s="13" t="s">
        <v>31</v>
      </c>
      <c r="AX115" s="13" t="s">
        <v>74</v>
      </c>
      <c r="AY115" s="230" t="s">
        <v>119</v>
      </c>
    </row>
    <row r="116" s="14" customFormat="1">
      <c r="A116" s="14"/>
      <c r="B116" s="231"/>
      <c r="C116" s="232"/>
      <c r="D116" s="222" t="s">
        <v>129</v>
      </c>
      <c r="E116" s="233" t="s">
        <v>17</v>
      </c>
      <c r="F116" s="234" t="s">
        <v>161</v>
      </c>
      <c r="G116" s="232"/>
      <c r="H116" s="233" t="s">
        <v>17</v>
      </c>
      <c r="I116" s="232"/>
      <c r="J116" s="232"/>
      <c r="K116" s="232"/>
      <c r="L116" s="235"/>
      <c r="M116" s="236"/>
      <c r="N116" s="237"/>
      <c r="O116" s="237"/>
      <c r="P116" s="237"/>
      <c r="Q116" s="237"/>
      <c r="R116" s="237"/>
      <c r="S116" s="237"/>
      <c r="T116" s="238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39" t="s">
        <v>129</v>
      </c>
      <c r="AU116" s="239" t="s">
        <v>78</v>
      </c>
      <c r="AV116" s="14" t="s">
        <v>74</v>
      </c>
      <c r="AW116" s="14" t="s">
        <v>31</v>
      </c>
      <c r="AX116" s="14" t="s">
        <v>70</v>
      </c>
      <c r="AY116" s="239" t="s">
        <v>119</v>
      </c>
    </row>
    <row r="117" s="2" customFormat="1" ht="34.8" customHeight="1">
      <c r="A117" s="32"/>
      <c r="B117" s="33"/>
      <c r="C117" s="204" t="s">
        <v>162</v>
      </c>
      <c r="D117" s="204" t="s">
        <v>120</v>
      </c>
      <c r="E117" s="205" t="s">
        <v>163</v>
      </c>
      <c r="F117" s="206" t="s">
        <v>164</v>
      </c>
      <c r="G117" s="207" t="s">
        <v>157</v>
      </c>
      <c r="H117" s="208">
        <v>133</v>
      </c>
      <c r="I117" s="209">
        <v>28.5</v>
      </c>
      <c r="J117" s="209">
        <f>ROUND(I117*H117,2)</f>
        <v>3790.5</v>
      </c>
      <c r="K117" s="206" t="s">
        <v>124</v>
      </c>
      <c r="L117" s="38"/>
      <c r="M117" s="210" t="s">
        <v>17</v>
      </c>
      <c r="N117" s="211" t="s">
        <v>41</v>
      </c>
      <c r="O117" s="212">
        <v>0.0080000000000000002</v>
      </c>
      <c r="P117" s="212">
        <f>O117*H117</f>
        <v>1.0640000000000001</v>
      </c>
      <c r="Q117" s="212">
        <v>0</v>
      </c>
      <c r="R117" s="212">
        <f>Q117*H117</f>
        <v>0</v>
      </c>
      <c r="S117" s="212">
        <v>0</v>
      </c>
      <c r="T117" s="213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214" t="s">
        <v>125</v>
      </c>
      <c r="AT117" s="214" t="s">
        <v>120</v>
      </c>
      <c r="AU117" s="214" t="s">
        <v>78</v>
      </c>
      <c r="AY117" s="17" t="s">
        <v>119</v>
      </c>
      <c r="BE117" s="215">
        <f>IF(N117="základní",J117,0)</f>
        <v>3790.5</v>
      </c>
      <c r="BF117" s="215">
        <f>IF(N117="snížená",J117,0)</f>
        <v>0</v>
      </c>
      <c r="BG117" s="215">
        <f>IF(N117="zákl. přenesená",J117,0)</f>
        <v>0</v>
      </c>
      <c r="BH117" s="215">
        <f>IF(N117="sníž. přenesená",J117,0)</f>
        <v>0</v>
      </c>
      <c r="BI117" s="215">
        <f>IF(N117="nulová",J117,0)</f>
        <v>0</v>
      </c>
      <c r="BJ117" s="17" t="s">
        <v>74</v>
      </c>
      <c r="BK117" s="215">
        <f>ROUND(I117*H117,2)</f>
        <v>3790.5</v>
      </c>
      <c r="BL117" s="17" t="s">
        <v>125</v>
      </c>
      <c r="BM117" s="214" t="s">
        <v>165</v>
      </c>
    </row>
    <row r="118" s="2" customFormat="1">
      <c r="A118" s="32"/>
      <c r="B118" s="33"/>
      <c r="C118" s="34"/>
      <c r="D118" s="216" t="s">
        <v>127</v>
      </c>
      <c r="E118" s="34"/>
      <c r="F118" s="217" t="s">
        <v>166</v>
      </c>
      <c r="G118" s="34"/>
      <c r="H118" s="34"/>
      <c r="I118" s="34"/>
      <c r="J118" s="34"/>
      <c r="K118" s="34"/>
      <c r="L118" s="38"/>
      <c r="M118" s="218"/>
      <c r="N118" s="219"/>
      <c r="O118" s="77"/>
      <c r="P118" s="77"/>
      <c r="Q118" s="77"/>
      <c r="R118" s="77"/>
      <c r="S118" s="77"/>
      <c r="T118" s="78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7" t="s">
        <v>127</v>
      </c>
      <c r="AU118" s="17" t="s">
        <v>78</v>
      </c>
    </row>
    <row r="119" s="13" customFormat="1">
      <c r="A119" s="13"/>
      <c r="B119" s="220"/>
      <c r="C119" s="221"/>
      <c r="D119" s="222" t="s">
        <v>129</v>
      </c>
      <c r="E119" s="223" t="s">
        <v>17</v>
      </c>
      <c r="F119" s="224" t="s">
        <v>167</v>
      </c>
      <c r="G119" s="221"/>
      <c r="H119" s="225">
        <v>133</v>
      </c>
      <c r="I119" s="221"/>
      <c r="J119" s="221"/>
      <c r="K119" s="221"/>
      <c r="L119" s="226"/>
      <c r="M119" s="227"/>
      <c r="N119" s="228"/>
      <c r="O119" s="228"/>
      <c r="P119" s="228"/>
      <c r="Q119" s="228"/>
      <c r="R119" s="228"/>
      <c r="S119" s="228"/>
      <c r="T119" s="229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0" t="s">
        <v>129</v>
      </c>
      <c r="AU119" s="230" t="s">
        <v>78</v>
      </c>
      <c r="AV119" s="13" t="s">
        <v>78</v>
      </c>
      <c r="AW119" s="13" t="s">
        <v>31</v>
      </c>
      <c r="AX119" s="13" t="s">
        <v>74</v>
      </c>
      <c r="AY119" s="230" t="s">
        <v>119</v>
      </c>
    </row>
    <row r="120" s="14" customFormat="1">
      <c r="A120" s="14"/>
      <c r="B120" s="231"/>
      <c r="C120" s="232"/>
      <c r="D120" s="222" t="s">
        <v>129</v>
      </c>
      <c r="E120" s="233" t="s">
        <v>17</v>
      </c>
      <c r="F120" s="234" t="s">
        <v>168</v>
      </c>
      <c r="G120" s="232"/>
      <c r="H120" s="233" t="s">
        <v>17</v>
      </c>
      <c r="I120" s="232"/>
      <c r="J120" s="232"/>
      <c r="K120" s="232"/>
      <c r="L120" s="235"/>
      <c r="M120" s="236"/>
      <c r="N120" s="237"/>
      <c r="O120" s="237"/>
      <c r="P120" s="237"/>
      <c r="Q120" s="237"/>
      <c r="R120" s="237"/>
      <c r="S120" s="237"/>
      <c r="T120" s="238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39" t="s">
        <v>129</v>
      </c>
      <c r="AU120" s="239" t="s">
        <v>78</v>
      </c>
      <c r="AV120" s="14" t="s">
        <v>74</v>
      </c>
      <c r="AW120" s="14" t="s">
        <v>31</v>
      </c>
      <c r="AX120" s="14" t="s">
        <v>70</v>
      </c>
      <c r="AY120" s="239" t="s">
        <v>119</v>
      </c>
    </row>
    <row r="121" s="2" customFormat="1" ht="19.8" customHeight="1">
      <c r="A121" s="32"/>
      <c r="B121" s="33"/>
      <c r="C121" s="204" t="s">
        <v>169</v>
      </c>
      <c r="D121" s="204" t="s">
        <v>120</v>
      </c>
      <c r="E121" s="205" t="s">
        <v>170</v>
      </c>
      <c r="F121" s="206" t="s">
        <v>171</v>
      </c>
      <c r="G121" s="207" t="s">
        <v>157</v>
      </c>
      <c r="H121" s="208">
        <v>13.300000000000001</v>
      </c>
      <c r="I121" s="209">
        <v>203</v>
      </c>
      <c r="J121" s="209">
        <f>ROUND(I121*H121,2)</f>
        <v>2699.9000000000001</v>
      </c>
      <c r="K121" s="206" t="s">
        <v>124</v>
      </c>
      <c r="L121" s="38"/>
      <c r="M121" s="210" t="s">
        <v>17</v>
      </c>
      <c r="N121" s="211" t="s">
        <v>41</v>
      </c>
      <c r="O121" s="212">
        <v>0.11500000000000001</v>
      </c>
      <c r="P121" s="212">
        <f>O121*H121</f>
        <v>1.5295000000000001</v>
      </c>
      <c r="Q121" s="212">
        <v>0</v>
      </c>
      <c r="R121" s="212">
        <f>Q121*H121</f>
        <v>0</v>
      </c>
      <c r="S121" s="212">
        <v>0</v>
      </c>
      <c r="T121" s="213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214" t="s">
        <v>125</v>
      </c>
      <c r="AT121" s="214" t="s">
        <v>120</v>
      </c>
      <c r="AU121" s="214" t="s">
        <v>78</v>
      </c>
      <c r="AY121" s="17" t="s">
        <v>119</v>
      </c>
      <c r="BE121" s="215">
        <f>IF(N121="základní",J121,0)</f>
        <v>2699.9000000000001</v>
      </c>
      <c r="BF121" s="215">
        <f>IF(N121="snížená",J121,0)</f>
        <v>0</v>
      </c>
      <c r="BG121" s="215">
        <f>IF(N121="zákl. přenesená",J121,0)</f>
        <v>0</v>
      </c>
      <c r="BH121" s="215">
        <f>IF(N121="sníž. přenesená",J121,0)</f>
        <v>0</v>
      </c>
      <c r="BI121" s="215">
        <f>IF(N121="nulová",J121,0)</f>
        <v>0</v>
      </c>
      <c r="BJ121" s="17" t="s">
        <v>74</v>
      </c>
      <c r="BK121" s="215">
        <f>ROUND(I121*H121,2)</f>
        <v>2699.9000000000001</v>
      </c>
      <c r="BL121" s="17" t="s">
        <v>125</v>
      </c>
      <c r="BM121" s="214" t="s">
        <v>172</v>
      </c>
    </row>
    <row r="122" s="2" customFormat="1">
      <c r="A122" s="32"/>
      <c r="B122" s="33"/>
      <c r="C122" s="34"/>
      <c r="D122" s="216" t="s">
        <v>127</v>
      </c>
      <c r="E122" s="34"/>
      <c r="F122" s="217" t="s">
        <v>173</v>
      </c>
      <c r="G122" s="34"/>
      <c r="H122" s="34"/>
      <c r="I122" s="34"/>
      <c r="J122" s="34"/>
      <c r="K122" s="34"/>
      <c r="L122" s="38"/>
      <c r="M122" s="218"/>
      <c r="N122" s="219"/>
      <c r="O122" s="77"/>
      <c r="P122" s="77"/>
      <c r="Q122" s="77"/>
      <c r="R122" s="77"/>
      <c r="S122" s="77"/>
      <c r="T122" s="78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7" t="s">
        <v>127</v>
      </c>
      <c r="AU122" s="17" t="s">
        <v>78</v>
      </c>
    </row>
    <row r="123" s="13" customFormat="1">
      <c r="A123" s="13"/>
      <c r="B123" s="220"/>
      <c r="C123" s="221"/>
      <c r="D123" s="222" t="s">
        <v>129</v>
      </c>
      <c r="E123" s="223" t="s">
        <v>17</v>
      </c>
      <c r="F123" s="224" t="s">
        <v>174</v>
      </c>
      <c r="G123" s="221"/>
      <c r="H123" s="225">
        <v>13.300000000000001</v>
      </c>
      <c r="I123" s="221"/>
      <c r="J123" s="221"/>
      <c r="K123" s="221"/>
      <c r="L123" s="226"/>
      <c r="M123" s="227"/>
      <c r="N123" s="228"/>
      <c r="O123" s="228"/>
      <c r="P123" s="228"/>
      <c r="Q123" s="228"/>
      <c r="R123" s="228"/>
      <c r="S123" s="228"/>
      <c r="T123" s="229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0" t="s">
        <v>129</v>
      </c>
      <c r="AU123" s="230" t="s">
        <v>78</v>
      </c>
      <c r="AV123" s="13" t="s">
        <v>78</v>
      </c>
      <c r="AW123" s="13" t="s">
        <v>31</v>
      </c>
      <c r="AX123" s="13" t="s">
        <v>74</v>
      </c>
      <c r="AY123" s="230" t="s">
        <v>119</v>
      </c>
    </row>
    <row r="124" s="12" customFormat="1" ht="25.92" customHeight="1">
      <c r="A124" s="12"/>
      <c r="B124" s="189"/>
      <c r="C124" s="190"/>
      <c r="D124" s="191" t="s">
        <v>69</v>
      </c>
      <c r="E124" s="192" t="s">
        <v>175</v>
      </c>
      <c r="F124" s="192" t="s">
        <v>176</v>
      </c>
      <c r="G124" s="190"/>
      <c r="H124" s="190"/>
      <c r="I124" s="190"/>
      <c r="J124" s="193">
        <f>BK124</f>
        <v>19000</v>
      </c>
      <c r="K124" s="190"/>
      <c r="L124" s="194"/>
      <c r="M124" s="195"/>
      <c r="N124" s="196"/>
      <c r="O124" s="196"/>
      <c r="P124" s="197">
        <f>P125</f>
        <v>0</v>
      </c>
      <c r="Q124" s="196"/>
      <c r="R124" s="197">
        <f>R125</f>
        <v>0</v>
      </c>
      <c r="S124" s="196"/>
      <c r="T124" s="198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99" t="s">
        <v>125</v>
      </c>
      <c r="AT124" s="200" t="s">
        <v>69</v>
      </c>
      <c r="AU124" s="200" t="s">
        <v>70</v>
      </c>
      <c r="AY124" s="199" t="s">
        <v>119</v>
      </c>
      <c r="BK124" s="201">
        <f>BK125</f>
        <v>19000</v>
      </c>
    </row>
    <row r="125" s="12" customFormat="1" ht="22.8" customHeight="1">
      <c r="A125" s="12"/>
      <c r="B125" s="189"/>
      <c r="C125" s="190"/>
      <c r="D125" s="191" t="s">
        <v>69</v>
      </c>
      <c r="E125" s="202" t="s">
        <v>70</v>
      </c>
      <c r="F125" s="202" t="s">
        <v>177</v>
      </c>
      <c r="G125" s="190"/>
      <c r="H125" s="190"/>
      <c r="I125" s="190"/>
      <c r="J125" s="203">
        <f>BK125</f>
        <v>19000</v>
      </c>
      <c r="K125" s="190"/>
      <c r="L125" s="194"/>
      <c r="M125" s="195"/>
      <c r="N125" s="196"/>
      <c r="O125" s="196"/>
      <c r="P125" s="197">
        <f>SUM(P126:P128)</f>
        <v>0</v>
      </c>
      <c r="Q125" s="196"/>
      <c r="R125" s="197">
        <f>SUM(R126:R128)</f>
        <v>0</v>
      </c>
      <c r="S125" s="196"/>
      <c r="T125" s="198">
        <f>SUM(T126:T128)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99" t="s">
        <v>125</v>
      </c>
      <c r="AT125" s="200" t="s">
        <v>69</v>
      </c>
      <c r="AU125" s="200" t="s">
        <v>74</v>
      </c>
      <c r="AY125" s="199" t="s">
        <v>119</v>
      </c>
      <c r="BK125" s="201">
        <f>SUM(BK126:BK128)</f>
        <v>19000</v>
      </c>
    </row>
    <row r="126" s="2" customFormat="1" ht="14.4" customHeight="1">
      <c r="A126" s="32"/>
      <c r="B126" s="33"/>
      <c r="C126" s="240" t="s">
        <v>178</v>
      </c>
      <c r="D126" s="240" t="s">
        <v>179</v>
      </c>
      <c r="E126" s="241" t="s">
        <v>180</v>
      </c>
      <c r="F126" s="242" t="s">
        <v>181</v>
      </c>
      <c r="G126" s="243" t="s">
        <v>182</v>
      </c>
      <c r="H126" s="244">
        <v>1</v>
      </c>
      <c r="I126" s="245">
        <v>3000</v>
      </c>
      <c r="J126" s="245">
        <f>ROUND(I126*H126,2)</f>
        <v>3000</v>
      </c>
      <c r="K126" s="242" t="s">
        <v>17</v>
      </c>
      <c r="L126" s="246"/>
      <c r="M126" s="247" t="s">
        <v>17</v>
      </c>
      <c r="N126" s="248" t="s">
        <v>41</v>
      </c>
      <c r="O126" s="212">
        <v>0</v>
      </c>
      <c r="P126" s="212">
        <f>O126*H126</f>
        <v>0</v>
      </c>
      <c r="Q126" s="212">
        <v>0</v>
      </c>
      <c r="R126" s="212">
        <f>Q126*H126</f>
        <v>0</v>
      </c>
      <c r="S126" s="212">
        <v>0</v>
      </c>
      <c r="T126" s="213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214" t="s">
        <v>178</v>
      </c>
      <c r="AT126" s="214" t="s">
        <v>179</v>
      </c>
      <c r="AU126" s="214" t="s">
        <v>78</v>
      </c>
      <c r="AY126" s="17" t="s">
        <v>119</v>
      </c>
      <c r="BE126" s="215">
        <f>IF(N126="základní",J126,0)</f>
        <v>3000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7" t="s">
        <v>74</v>
      </c>
      <c r="BK126" s="215">
        <f>ROUND(I126*H126,2)</f>
        <v>3000</v>
      </c>
      <c r="BL126" s="17" t="s">
        <v>125</v>
      </c>
      <c r="BM126" s="214" t="s">
        <v>183</v>
      </c>
    </row>
    <row r="127" s="2" customFormat="1" ht="14.4" customHeight="1">
      <c r="A127" s="32"/>
      <c r="B127" s="33"/>
      <c r="C127" s="204" t="s">
        <v>184</v>
      </c>
      <c r="D127" s="204" t="s">
        <v>120</v>
      </c>
      <c r="E127" s="205" t="s">
        <v>185</v>
      </c>
      <c r="F127" s="206" t="s">
        <v>186</v>
      </c>
      <c r="G127" s="207" t="s">
        <v>187</v>
      </c>
      <c r="H127" s="208">
        <v>1</v>
      </c>
      <c r="I127" s="209">
        <v>8000</v>
      </c>
      <c r="J127" s="209">
        <f>ROUND(I127*H127,2)</f>
        <v>8000</v>
      </c>
      <c r="K127" s="206" t="s">
        <v>17</v>
      </c>
      <c r="L127" s="38"/>
      <c r="M127" s="210" t="s">
        <v>17</v>
      </c>
      <c r="N127" s="211" t="s">
        <v>41</v>
      </c>
      <c r="O127" s="212">
        <v>0</v>
      </c>
      <c r="P127" s="212">
        <f>O127*H127</f>
        <v>0</v>
      </c>
      <c r="Q127" s="212">
        <v>0</v>
      </c>
      <c r="R127" s="212">
        <f>Q127*H127</f>
        <v>0</v>
      </c>
      <c r="S127" s="212">
        <v>0</v>
      </c>
      <c r="T127" s="213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214" t="s">
        <v>188</v>
      </c>
      <c r="AT127" s="214" t="s">
        <v>120</v>
      </c>
      <c r="AU127" s="214" t="s">
        <v>78</v>
      </c>
      <c r="AY127" s="17" t="s">
        <v>119</v>
      </c>
      <c r="BE127" s="215">
        <f>IF(N127="základní",J127,0)</f>
        <v>8000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7" t="s">
        <v>74</v>
      </c>
      <c r="BK127" s="215">
        <f>ROUND(I127*H127,2)</f>
        <v>8000</v>
      </c>
      <c r="BL127" s="17" t="s">
        <v>188</v>
      </c>
      <c r="BM127" s="214" t="s">
        <v>189</v>
      </c>
    </row>
    <row r="128" s="2" customFormat="1" ht="14.4" customHeight="1">
      <c r="A128" s="32"/>
      <c r="B128" s="33"/>
      <c r="C128" s="240" t="s">
        <v>190</v>
      </c>
      <c r="D128" s="240" t="s">
        <v>179</v>
      </c>
      <c r="E128" s="241" t="s">
        <v>191</v>
      </c>
      <c r="F128" s="242" t="s">
        <v>192</v>
      </c>
      <c r="G128" s="243" t="s">
        <v>187</v>
      </c>
      <c r="H128" s="244">
        <v>1</v>
      </c>
      <c r="I128" s="245">
        <v>8000</v>
      </c>
      <c r="J128" s="245">
        <f>ROUND(I128*H128,2)</f>
        <v>8000</v>
      </c>
      <c r="K128" s="242" t="s">
        <v>17</v>
      </c>
      <c r="L128" s="246"/>
      <c r="M128" s="249" t="s">
        <v>17</v>
      </c>
      <c r="N128" s="250" t="s">
        <v>41</v>
      </c>
      <c r="O128" s="251">
        <v>0</v>
      </c>
      <c r="P128" s="251">
        <f>O128*H128</f>
        <v>0</v>
      </c>
      <c r="Q128" s="251">
        <v>0</v>
      </c>
      <c r="R128" s="251">
        <f>Q128*H128</f>
        <v>0</v>
      </c>
      <c r="S128" s="251">
        <v>0</v>
      </c>
      <c r="T128" s="252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214" t="s">
        <v>193</v>
      </c>
      <c r="AT128" s="214" t="s">
        <v>179</v>
      </c>
      <c r="AU128" s="214" t="s">
        <v>78</v>
      </c>
      <c r="AY128" s="17" t="s">
        <v>119</v>
      </c>
      <c r="BE128" s="215">
        <f>IF(N128="základní",J128,0)</f>
        <v>8000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7" t="s">
        <v>74</v>
      </c>
      <c r="BK128" s="215">
        <f>ROUND(I128*H128,2)</f>
        <v>8000</v>
      </c>
      <c r="BL128" s="17" t="s">
        <v>193</v>
      </c>
      <c r="BM128" s="214" t="s">
        <v>194</v>
      </c>
    </row>
    <row r="129" s="2" customFormat="1" ht="6.96" customHeight="1">
      <c r="A129" s="32"/>
      <c r="B129" s="52"/>
      <c r="C129" s="53"/>
      <c r="D129" s="53"/>
      <c r="E129" s="53"/>
      <c r="F129" s="53"/>
      <c r="G129" s="53"/>
      <c r="H129" s="53"/>
      <c r="I129" s="53"/>
      <c r="J129" s="53"/>
      <c r="K129" s="53"/>
      <c r="L129" s="38"/>
      <c r="M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</sheetData>
  <sheetProtection sheet="1" autoFilter="0" formatColumns="0" formatRows="0" objects="1" scenarios="1" spinCount="100000" saltValue="lLDqO1BusFTTc1muDVfysmagGJMkJE1xckpueUwxU1vARKJpJ6Rj9hXO4sYcxDpMmLZvDLh1T9DMDKxbMcoMtg==" hashValue="xULx3GMWCC3liA6bGeatmP4cBBXfc7m6IfRLkoDGsjKJVWi5b4UCkBdJIW0fZKbF+HQCvipnPexK5XZIFNRuhw==" algorithmName="SHA-512" password="CC35"/>
  <autoFilter ref="C89:K12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hyperlinks>
    <hyperlink ref="F94" r:id="rId1" display="https://podminky.urs.cz/item/CS_URS_2022_01/0013"/>
    <hyperlink ref="F100" r:id="rId2" display="https://podminky.urs.cz/item/CS_URS_2022_01/012103000"/>
    <hyperlink ref="F109" r:id="rId3" display="https://podminky.urs.cz/item/CS_URS_2022_01/113107242"/>
    <hyperlink ref="F114" r:id="rId4" display="https://podminky.urs.cz/item/CS_URS_2022_01/997013645"/>
    <hyperlink ref="F118" r:id="rId5" display="https://podminky.urs.cz/item/CS_URS_2022_01/997211529"/>
    <hyperlink ref="F122" r:id="rId6" display="https://podminky.urs.cz/item/CS_URS_2022_01/997231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78</v>
      </c>
    </row>
    <row r="4" s="1" customFormat="1" ht="24.96" customHeight="1">
      <c r="B4" s="20"/>
      <c r="D4" s="133" t="s">
        <v>90</v>
      </c>
      <c r="L4" s="20"/>
      <c r="M4" s="134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5" t="s">
        <v>14</v>
      </c>
      <c r="L6" s="20"/>
    </row>
    <row r="7" s="1" customFormat="1" ht="14.4" customHeight="1">
      <c r="B7" s="20"/>
      <c r="E7" s="136" t="str">
        <f>'Rekapitulace stavby'!K6</f>
        <v>Rekonstrukce ulice v obci Michalovice (Petrovice I)</v>
      </c>
      <c r="F7" s="135"/>
      <c r="G7" s="135"/>
      <c r="H7" s="135"/>
      <c r="L7" s="20"/>
    </row>
    <row r="8" s="1" customFormat="1" ht="12" customHeight="1">
      <c r="B8" s="20"/>
      <c r="D8" s="135" t="s">
        <v>91</v>
      </c>
      <c r="L8" s="20"/>
    </row>
    <row r="9" s="2" customFormat="1" ht="14.4" customHeight="1">
      <c r="A9" s="32"/>
      <c r="B9" s="38"/>
      <c r="C9" s="32"/>
      <c r="D9" s="32"/>
      <c r="E9" s="136" t="s">
        <v>92</v>
      </c>
      <c r="F9" s="32"/>
      <c r="G9" s="32"/>
      <c r="H9" s="32"/>
      <c r="I9" s="32"/>
      <c r="J9" s="32"/>
      <c r="K9" s="32"/>
      <c r="L9" s="13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 ht="12" customHeight="1">
      <c r="A10" s="32"/>
      <c r="B10" s="38"/>
      <c r="C10" s="32"/>
      <c r="D10" s="135" t="s">
        <v>93</v>
      </c>
      <c r="E10" s="32"/>
      <c r="F10" s="32"/>
      <c r="G10" s="32"/>
      <c r="H10" s="32"/>
      <c r="I10" s="32"/>
      <c r="J10" s="32"/>
      <c r="K10" s="32"/>
      <c r="L10" s="13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5.6" customHeight="1">
      <c r="A11" s="32"/>
      <c r="B11" s="38"/>
      <c r="C11" s="32"/>
      <c r="D11" s="32"/>
      <c r="E11" s="138" t="s">
        <v>195</v>
      </c>
      <c r="F11" s="32"/>
      <c r="G11" s="32"/>
      <c r="H11" s="32"/>
      <c r="I11" s="32"/>
      <c r="J11" s="32"/>
      <c r="K11" s="32"/>
      <c r="L11" s="13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>
      <c r="A12" s="32"/>
      <c r="B12" s="38"/>
      <c r="C12" s="32"/>
      <c r="D12" s="32"/>
      <c r="E12" s="32"/>
      <c r="F12" s="32"/>
      <c r="G12" s="32"/>
      <c r="H12" s="32"/>
      <c r="I12" s="32"/>
      <c r="J12" s="32"/>
      <c r="K12" s="32"/>
      <c r="L12" s="13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2" customHeight="1">
      <c r="A13" s="32"/>
      <c r="B13" s="38"/>
      <c r="C13" s="32"/>
      <c r="D13" s="135" t="s">
        <v>16</v>
      </c>
      <c r="E13" s="32"/>
      <c r="F13" s="126" t="s">
        <v>17</v>
      </c>
      <c r="G13" s="32"/>
      <c r="H13" s="32"/>
      <c r="I13" s="135" t="s">
        <v>18</v>
      </c>
      <c r="J13" s="126" t="s">
        <v>17</v>
      </c>
      <c r="K13" s="32"/>
      <c r="L13" s="13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5" t="s">
        <v>19</v>
      </c>
      <c r="E14" s="32"/>
      <c r="F14" s="126" t="s">
        <v>20</v>
      </c>
      <c r="G14" s="32"/>
      <c r="H14" s="32"/>
      <c r="I14" s="135" t="s">
        <v>21</v>
      </c>
      <c r="J14" s="139" t="str">
        <f>'Rekapitulace stavby'!AN8</f>
        <v>12. 12. 2022</v>
      </c>
      <c r="K14" s="32"/>
      <c r="L14" s="13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0.8" customHeight="1">
      <c r="A15" s="32"/>
      <c r="B15" s="38"/>
      <c r="C15" s="32"/>
      <c r="D15" s="32"/>
      <c r="E15" s="32"/>
      <c r="F15" s="32"/>
      <c r="G15" s="32"/>
      <c r="H15" s="32"/>
      <c r="I15" s="32"/>
      <c r="J15" s="32"/>
      <c r="K15" s="32"/>
      <c r="L15" s="13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12" customHeight="1">
      <c r="A16" s="32"/>
      <c r="B16" s="38"/>
      <c r="C16" s="32"/>
      <c r="D16" s="135" t="s">
        <v>23</v>
      </c>
      <c r="E16" s="32"/>
      <c r="F16" s="32"/>
      <c r="G16" s="32"/>
      <c r="H16" s="32"/>
      <c r="I16" s="135" t="s">
        <v>24</v>
      </c>
      <c r="J16" s="126" t="str">
        <f>IF('Rekapitulace stavby'!AN10="","",'Rekapitulace stavby'!AN10)</f>
        <v/>
      </c>
      <c r="K16" s="32"/>
      <c r="L16" s="13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8" customHeight="1">
      <c r="A17" s="32"/>
      <c r="B17" s="38"/>
      <c r="C17" s="32"/>
      <c r="D17" s="32"/>
      <c r="E17" s="126" t="str">
        <f>IF('Rekapitulace stavby'!E11="","",'Rekapitulace stavby'!E11)</f>
        <v>Obec Petrovice I</v>
      </c>
      <c r="F17" s="32"/>
      <c r="G17" s="32"/>
      <c r="H17" s="32"/>
      <c r="I17" s="135" t="s">
        <v>26</v>
      </c>
      <c r="J17" s="126" t="str">
        <f>IF('Rekapitulace stavby'!AN11="","",'Rekapitulace stavby'!AN11)</f>
        <v/>
      </c>
      <c r="K17" s="32"/>
      <c r="L17" s="13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6.96" customHeight="1">
      <c r="A18" s="32"/>
      <c r="B18" s="38"/>
      <c r="C18" s="32"/>
      <c r="D18" s="32"/>
      <c r="E18" s="32"/>
      <c r="F18" s="32"/>
      <c r="G18" s="32"/>
      <c r="H18" s="32"/>
      <c r="I18" s="32"/>
      <c r="J18" s="32"/>
      <c r="K18" s="32"/>
      <c r="L18" s="13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12" customHeight="1">
      <c r="A19" s="32"/>
      <c r="B19" s="38"/>
      <c r="C19" s="32"/>
      <c r="D19" s="135" t="s">
        <v>27</v>
      </c>
      <c r="E19" s="32"/>
      <c r="F19" s="32"/>
      <c r="G19" s="32"/>
      <c r="H19" s="32"/>
      <c r="I19" s="135" t="s">
        <v>24</v>
      </c>
      <c r="J19" s="126" t="str">
        <f>'Rekapitulace stavby'!AN13</f>
        <v/>
      </c>
      <c r="K19" s="32"/>
      <c r="L19" s="13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8" customHeight="1">
      <c r="A20" s="32"/>
      <c r="B20" s="38"/>
      <c r="C20" s="32"/>
      <c r="D20" s="32"/>
      <c r="E20" s="126" t="str">
        <f>'Rekapitulace stavby'!E14</f>
        <v xml:space="preserve"> </v>
      </c>
      <c r="F20" s="126"/>
      <c r="G20" s="126"/>
      <c r="H20" s="126"/>
      <c r="I20" s="135" t="s">
        <v>26</v>
      </c>
      <c r="J20" s="126" t="str">
        <f>'Rekapitulace stavby'!AN14</f>
        <v/>
      </c>
      <c r="K20" s="32"/>
      <c r="L20" s="13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6.96" customHeight="1">
      <c r="A21" s="32"/>
      <c r="B21" s="38"/>
      <c r="C21" s="32"/>
      <c r="D21" s="32"/>
      <c r="E21" s="32"/>
      <c r="F21" s="32"/>
      <c r="G21" s="32"/>
      <c r="H21" s="32"/>
      <c r="I21" s="32"/>
      <c r="J21" s="32"/>
      <c r="K21" s="32"/>
      <c r="L21" s="13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12" customHeight="1">
      <c r="A22" s="32"/>
      <c r="B22" s="38"/>
      <c r="C22" s="32"/>
      <c r="D22" s="135" t="s">
        <v>29</v>
      </c>
      <c r="E22" s="32"/>
      <c r="F22" s="32"/>
      <c r="G22" s="32"/>
      <c r="H22" s="32"/>
      <c r="I22" s="135" t="s">
        <v>24</v>
      </c>
      <c r="J22" s="126" t="str">
        <f>IF('Rekapitulace stavby'!AN16="","",'Rekapitulace stavby'!AN16)</f>
        <v/>
      </c>
      <c r="K22" s="32"/>
      <c r="L22" s="13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8" customHeight="1">
      <c r="A23" s="32"/>
      <c r="B23" s="38"/>
      <c r="C23" s="32"/>
      <c r="D23" s="32"/>
      <c r="E23" s="126" t="str">
        <f>IF('Rekapitulace stavby'!E17="","",'Rekapitulace stavby'!E17)</f>
        <v>VDG Projektování s.r.o.</v>
      </c>
      <c r="F23" s="32"/>
      <c r="G23" s="32"/>
      <c r="H23" s="32"/>
      <c r="I23" s="135" t="s">
        <v>26</v>
      </c>
      <c r="J23" s="126" t="str">
        <f>IF('Rekapitulace stavby'!AN17="","",'Rekapitulace stavby'!AN17)</f>
        <v/>
      </c>
      <c r="K23" s="32"/>
      <c r="L23" s="13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6.96" customHeight="1">
      <c r="A24" s="32"/>
      <c r="B24" s="38"/>
      <c r="C24" s="32"/>
      <c r="D24" s="32"/>
      <c r="E24" s="32"/>
      <c r="F24" s="32"/>
      <c r="G24" s="32"/>
      <c r="H24" s="32"/>
      <c r="I24" s="32"/>
      <c r="J24" s="32"/>
      <c r="K24" s="32"/>
      <c r="L24" s="13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12" customHeight="1">
      <c r="A25" s="32"/>
      <c r="B25" s="38"/>
      <c r="C25" s="32"/>
      <c r="D25" s="135" t="s">
        <v>32</v>
      </c>
      <c r="E25" s="32"/>
      <c r="F25" s="32"/>
      <c r="G25" s="32"/>
      <c r="H25" s="32"/>
      <c r="I25" s="135" t="s">
        <v>24</v>
      </c>
      <c r="J25" s="126" t="str">
        <f>IF('Rekapitulace stavby'!AN19="","",'Rekapitulace stavby'!AN19)</f>
        <v/>
      </c>
      <c r="K25" s="32"/>
      <c r="L25" s="13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8" customHeight="1">
      <c r="A26" s="32"/>
      <c r="B26" s="38"/>
      <c r="C26" s="32"/>
      <c r="D26" s="32"/>
      <c r="E26" s="126" t="str">
        <f>IF('Rekapitulace stavby'!E20="","",'Rekapitulace stavby'!E20)</f>
        <v>Ing. Vítězslav Pavel</v>
      </c>
      <c r="F26" s="32"/>
      <c r="G26" s="32"/>
      <c r="H26" s="32"/>
      <c r="I26" s="135" t="s">
        <v>26</v>
      </c>
      <c r="J26" s="126" t="str">
        <f>IF('Rekapitulace stavby'!AN20="","",'Rekapitulace stavby'!AN20)</f>
        <v/>
      </c>
      <c r="K26" s="32"/>
      <c r="L26" s="13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2" customFormat="1" ht="6.96" customHeight="1">
      <c r="A27" s="32"/>
      <c r="B27" s="38"/>
      <c r="C27" s="32"/>
      <c r="D27" s="32"/>
      <c r="E27" s="32"/>
      <c r="F27" s="32"/>
      <c r="G27" s="32"/>
      <c r="H27" s="32"/>
      <c r="I27" s="32"/>
      <c r="J27" s="32"/>
      <c r="K27" s="32"/>
      <c r="L27" s="137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="2" customFormat="1" ht="12" customHeight="1">
      <c r="A28" s="32"/>
      <c r="B28" s="38"/>
      <c r="C28" s="32"/>
      <c r="D28" s="135" t="s">
        <v>34</v>
      </c>
      <c r="E28" s="32"/>
      <c r="F28" s="32"/>
      <c r="G28" s="32"/>
      <c r="H28" s="32"/>
      <c r="I28" s="32"/>
      <c r="J28" s="32"/>
      <c r="K28" s="32"/>
      <c r="L28" s="13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8" customFormat="1" ht="14.4" customHeight="1">
      <c r="A29" s="140"/>
      <c r="B29" s="141"/>
      <c r="C29" s="140"/>
      <c r="D29" s="140"/>
      <c r="E29" s="142" t="s">
        <v>17</v>
      </c>
      <c r="F29" s="142"/>
      <c r="G29" s="142"/>
      <c r="H29" s="142"/>
      <c r="I29" s="140"/>
      <c r="J29" s="140"/>
      <c r="K29" s="140"/>
      <c r="L29" s="143"/>
      <c r="S29" s="140"/>
      <c r="T29" s="140"/>
      <c r="U29" s="140"/>
      <c r="V29" s="140"/>
      <c r="W29" s="140"/>
      <c r="X29" s="140"/>
      <c r="Y29" s="140"/>
      <c r="Z29" s="140"/>
      <c r="AA29" s="140"/>
      <c r="AB29" s="140"/>
      <c r="AC29" s="140"/>
      <c r="AD29" s="140"/>
      <c r="AE29" s="140"/>
    </row>
    <row r="30" s="2" customFormat="1" ht="6.96" customHeight="1">
      <c r="A30" s="32"/>
      <c r="B30" s="38"/>
      <c r="C30" s="32"/>
      <c r="D30" s="32"/>
      <c r="E30" s="32"/>
      <c r="F30" s="32"/>
      <c r="G30" s="32"/>
      <c r="H30" s="32"/>
      <c r="I30" s="32"/>
      <c r="J30" s="32"/>
      <c r="K30" s="32"/>
      <c r="L30" s="13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4"/>
      <c r="E31" s="144"/>
      <c r="F31" s="144"/>
      <c r="G31" s="144"/>
      <c r="H31" s="144"/>
      <c r="I31" s="144"/>
      <c r="J31" s="144"/>
      <c r="K31" s="144"/>
      <c r="L31" s="13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25.44" customHeight="1">
      <c r="A32" s="32"/>
      <c r="B32" s="38"/>
      <c r="C32" s="32"/>
      <c r="D32" s="145" t="s">
        <v>36</v>
      </c>
      <c r="E32" s="32"/>
      <c r="F32" s="32"/>
      <c r="G32" s="32"/>
      <c r="H32" s="32"/>
      <c r="I32" s="32"/>
      <c r="J32" s="146">
        <f>ROUND(J88, 2)</f>
        <v>302127.26000000001</v>
      </c>
      <c r="K32" s="32"/>
      <c r="L32" s="13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6.96" customHeight="1">
      <c r="A33" s="32"/>
      <c r="B33" s="38"/>
      <c r="C33" s="32"/>
      <c r="D33" s="144"/>
      <c r="E33" s="144"/>
      <c r="F33" s="144"/>
      <c r="G33" s="144"/>
      <c r="H33" s="144"/>
      <c r="I33" s="144"/>
      <c r="J33" s="144"/>
      <c r="K33" s="144"/>
      <c r="L33" s="13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32"/>
      <c r="F34" s="147" t="s">
        <v>38</v>
      </c>
      <c r="G34" s="32"/>
      <c r="H34" s="32"/>
      <c r="I34" s="147" t="s">
        <v>37</v>
      </c>
      <c r="J34" s="147" t="s">
        <v>39</v>
      </c>
      <c r="K34" s="32"/>
      <c r="L34" s="13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="2" customFormat="1" ht="14.4" customHeight="1">
      <c r="A35" s="32"/>
      <c r="B35" s="38"/>
      <c r="C35" s="32"/>
      <c r="D35" s="148" t="s">
        <v>40</v>
      </c>
      <c r="E35" s="135" t="s">
        <v>41</v>
      </c>
      <c r="F35" s="149">
        <f>ROUND((SUM(BE88:BE109)),  2)</f>
        <v>302127.26000000001</v>
      </c>
      <c r="G35" s="32"/>
      <c r="H35" s="32"/>
      <c r="I35" s="150">
        <v>0.20999999999999999</v>
      </c>
      <c r="J35" s="149">
        <f>ROUND(((SUM(BE88:BE109))*I35),  2)</f>
        <v>63446.720000000001</v>
      </c>
      <c r="K35" s="32"/>
      <c r="L35" s="13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="2" customFormat="1" ht="14.4" customHeight="1">
      <c r="A36" s="32"/>
      <c r="B36" s="38"/>
      <c r="C36" s="32"/>
      <c r="D36" s="32"/>
      <c r="E36" s="135" t="s">
        <v>42</v>
      </c>
      <c r="F36" s="149">
        <f>ROUND((SUM(BF88:BF109)),  2)</f>
        <v>0</v>
      </c>
      <c r="G36" s="32"/>
      <c r="H36" s="32"/>
      <c r="I36" s="150">
        <v>0.14999999999999999</v>
      </c>
      <c r="J36" s="149">
        <f>ROUND(((SUM(BF88:BF109))*I36),  2)</f>
        <v>0</v>
      </c>
      <c r="K36" s="32"/>
      <c r="L36" s="13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5" t="s">
        <v>43</v>
      </c>
      <c r="F37" s="149">
        <f>ROUND((SUM(BG88:BG109)),  2)</f>
        <v>0</v>
      </c>
      <c r="G37" s="32"/>
      <c r="H37" s="32"/>
      <c r="I37" s="150">
        <v>0.20999999999999999</v>
      </c>
      <c r="J37" s="149">
        <f>0</f>
        <v>0</v>
      </c>
      <c r="K37" s="32"/>
      <c r="L37" s="13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14.4" customHeight="1">
      <c r="A38" s="32"/>
      <c r="B38" s="38"/>
      <c r="C38" s="32"/>
      <c r="D38" s="32"/>
      <c r="E38" s="135" t="s">
        <v>44</v>
      </c>
      <c r="F38" s="149">
        <f>ROUND((SUM(BH88:BH109)),  2)</f>
        <v>0</v>
      </c>
      <c r="G38" s="32"/>
      <c r="H38" s="32"/>
      <c r="I38" s="150">
        <v>0.14999999999999999</v>
      </c>
      <c r="J38" s="149">
        <f>0</f>
        <v>0</v>
      </c>
      <c r="K38" s="32"/>
      <c r="L38" s="13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14.4" customHeight="1">
      <c r="A39" s="32"/>
      <c r="B39" s="38"/>
      <c r="C39" s="32"/>
      <c r="D39" s="32"/>
      <c r="E39" s="135" t="s">
        <v>45</v>
      </c>
      <c r="F39" s="149">
        <f>ROUND((SUM(BI88:BI109)),  2)</f>
        <v>0</v>
      </c>
      <c r="G39" s="32"/>
      <c r="H39" s="32"/>
      <c r="I39" s="150">
        <v>0</v>
      </c>
      <c r="J39" s="149">
        <f>0</f>
        <v>0</v>
      </c>
      <c r="K39" s="32"/>
      <c r="L39" s="13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6.96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13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2" customFormat="1" ht="25.44" customHeight="1">
      <c r="A41" s="32"/>
      <c r="B41" s="38"/>
      <c r="C41" s="151"/>
      <c r="D41" s="152" t="s">
        <v>46</v>
      </c>
      <c r="E41" s="153"/>
      <c r="F41" s="153"/>
      <c r="G41" s="154" t="s">
        <v>47</v>
      </c>
      <c r="H41" s="155" t="s">
        <v>48</v>
      </c>
      <c r="I41" s="153"/>
      <c r="J41" s="156">
        <f>SUM(J32:J39)</f>
        <v>365573.97999999998</v>
      </c>
      <c r="K41" s="157"/>
      <c r="L41" s="137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="2" customFormat="1" ht="14.4" customHeight="1">
      <c r="A42" s="32"/>
      <c r="B42" s="158"/>
      <c r="C42" s="159"/>
      <c r="D42" s="159"/>
      <c r="E42" s="159"/>
      <c r="F42" s="159"/>
      <c r="G42" s="159"/>
      <c r="H42" s="159"/>
      <c r="I42" s="159"/>
      <c r="J42" s="159"/>
      <c r="K42" s="159"/>
      <c r="L42" s="137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="2" customFormat="1" ht="6.96" customHeight="1">
      <c r="A46" s="32"/>
      <c r="B46" s="160"/>
      <c r="C46" s="161"/>
      <c r="D46" s="161"/>
      <c r="E46" s="161"/>
      <c r="F46" s="161"/>
      <c r="G46" s="161"/>
      <c r="H46" s="161"/>
      <c r="I46" s="161"/>
      <c r="J46" s="161"/>
      <c r="K46" s="161"/>
      <c r="L46" s="137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="2" customFormat="1" ht="24.96" customHeight="1">
      <c r="A47" s="32"/>
      <c r="B47" s="33"/>
      <c r="C47" s="23" t="s">
        <v>95</v>
      </c>
      <c r="D47" s="34"/>
      <c r="E47" s="34"/>
      <c r="F47" s="34"/>
      <c r="G47" s="34"/>
      <c r="H47" s="34"/>
      <c r="I47" s="34"/>
      <c r="J47" s="34"/>
      <c r="K47" s="34"/>
      <c r="L47" s="137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="2" customFormat="1" ht="6.96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137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="2" customFormat="1" ht="12" customHeight="1">
      <c r="A49" s="32"/>
      <c r="B49" s="33"/>
      <c r="C49" s="29" t="s">
        <v>14</v>
      </c>
      <c r="D49" s="34"/>
      <c r="E49" s="34"/>
      <c r="F49" s="34"/>
      <c r="G49" s="34"/>
      <c r="H49" s="34"/>
      <c r="I49" s="34"/>
      <c r="J49" s="34"/>
      <c r="K49" s="34"/>
      <c r="L49" s="137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="2" customFormat="1" ht="14.4" customHeight="1">
      <c r="A50" s="32"/>
      <c r="B50" s="33"/>
      <c r="C50" s="34"/>
      <c r="D50" s="34"/>
      <c r="E50" s="162" t="str">
        <f>E7</f>
        <v>Rekonstrukce ulice v obci Michalovice (Petrovice I)</v>
      </c>
      <c r="F50" s="29"/>
      <c r="G50" s="29"/>
      <c r="H50" s="29"/>
      <c r="I50" s="34"/>
      <c r="J50" s="34"/>
      <c r="K50" s="34"/>
      <c r="L50" s="137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="1" customFormat="1" ht="12" customHeight="1">
      <c r="B51" s="21"/>
      <c r="C51" s="29" t="s">
        <v>91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4.4" customHeight="1">
      <c r="A52" s="32"/>
      <c r="B52" s="33"/>
      <c r="C52" s="34"/>
      <c r="D52" s="34"/>
      <c r="E52" s="162" t="s">
        <v>92</v>
      </c>
      <c r="F52" s="34"/>
      <c r="G52" s="34"/>
      <c r="H52" s="34"/>
      <c r="I52" s="34"/>
      <c r="J52" s="34"/>
      <c r="K52" s="34"/>
      <c r="L52" s="137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="2" customFormat="1" ht="12" customHeight="1">
      <c r="A53" s="32"/>
      <c r="B53" s="33"/>
      <c r="C53" s="29" t="s">
        <v>93</v>
      </c>
      <c r="D53" s="34"/>
      <c r="E53" s="34"/>
      <c r="F53" s="34"/>
      <c r="G53" s="34"/>
      <c r="H53" s="34"/>
      <c r="I53" s="34"/>
      <c r="J53" s="34"/>
      <c r="K53" s="34"/>
      <c r="L53" s="137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="2" customFormat="1" ht="15.6" customHeight="1">
      <c r="A54" s="32"/>
      <c r="B54" s="33"/>
      <c r="C54" s="34"/>
      <c r="D54" s="34"/>
      <c r="E54" s="62" t="str">
        <f>E11</f>
        <v>02 - Podkládka povrchu</v>
      </c>
      <c r="F54" s="34"/>
      <c r="G54" s="34"/>
      <c r="H54" s="34"/>
      <c r="I54" s="34"/>
      <c r="J54" s="34"/>
      <c r="K54" s="34"/>
      <c r="L54" s="137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="2" customFormat="1" ht="6.96" customHeight="1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137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="2" customFormat="1" ht="12" customHeight="1">
      <c r="A56" s="32"/>
      <c r="B56" s="33"/>
      <c r="C56" s="29" t="s">
        <v>19</v>
      </c>
      <c r="D56" s="34"/>
      <c r="E56" s="34"/>
      <c r="F56" s="26" t="str">
        <f>F14</f>
        <v>Petrovice I</v>
      </c>
      <c r="G56" s="34"/>
      <c r="H56" s="34"/>
      <c r="I56" s="29" t="s">
        <v>21</v>
      </c>
      <c r="J56" s="65" t="str">
        <f>IF(J14="","",J14)</f>
        <v>12. 12. 2022</v>
      </c>
      <c r="K56" s="34"/>
      <c r="L56" s="137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="2" customFormat="1" ht="6.96" customHeight="1">
      <c r="A57" s="32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137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="2" customFormat="1" ht="26.4" customHeight="1">
      <c r="A58" s="32"/>
      <c r="B58" s="33"/>
      <c r="C58" s="29" t="s">
        <v>23</v>
      </c>
      <c r="D58" s="34"/>
      <c r="E58" s="34"/>
      <c r="F58" s="26" t="str">
        <f>E17</f>
        <v>Obec Petrovice I</v>
      </c>
      <c r="G58" s="34"/>
      <c r="H58" s="34"/>
      <c r="I58" s="29" t="s">
        <v>29</v>
      </c>
      <c r="J58" s="30" t="str">
        <f>E23</f>
        <v>VDG Projektování s.r.o.</v>
      </c>
      <c r="K58" s="34"/>
      <c r="L58" s="137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="2" customFormat="1" ht="15.6" customHeight="1">
      <c r="A59" s="32"/>
      <c r="B59" s="33"/>
      <c r="C59" s="29" t="s">
        <v>27</v>
      </c>
      <c r="D59" s="34"/>
      <c r="E59" s="34"/>
      <c r="F59" s="26" t="str">
        <f>IF(E20="","",E20)</f>
        <v xml:space="preserve"> </v>
      </c>
      <c r="G59" s="34"/>
      <c r="H59" s="34"/>
      <c r="I59" s="29" t="s">
        <v>32</v>
      </c>
      <c r="J59" s="30" t="str">
        <f>E26</f>
        <v>Ing. Vítězslav Pavel</v>
      </c>
      <c r="K59" s="34"/>
      <c r="L59" s="137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="2" customFormat="1" ht="10.32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37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="2" customFormat="1" ht="29.28" customHeight="1">
      <c r="A61" s="32"/>
      <c r="B61" s="33"/>
      <c r="C61" s="163" t="s">
        <v>96</v>
      </c>
      <c r="D61" s="164"/>
      <c r="E61" s="164"/>
      <c r="F61" s="164"/>
      <c r="G61" s="164"/>
      <c r="H61" s="164"/>
      <c r="I61" s="164"/>
      <c r="J61" s="165" t="s">
        <v>97</v>
      </c>
      <c r="K61" s="164"/>
      <c r="L61" s="13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="2" customFormat="1" ht="10.32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  <c r="K62" s="34"/>
      <c r="L62" s="137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="2" customFormat="1" ht="22.8" customHeight="1">
      <c r="A63" s="32"/>
      <c r="B63" s="33"/>
      <c r="C63" s="166" t="s">
        <v>68</v>
      </c>
      <c r="D63" s="34"/>
      <c r="E63" s="34"/>
      <c r="F63" s="34"/>
      <c r="G63" s="34"/>
      <c r="H63" s="34"/>
      <c r="I63" s="34"/>
      <c r="J63" s="95">
        <f>J88</f>
        <v>302127.26000000001</v>
      </c>
      <c r="K63" s="34"/>
      <c r="L63" s="137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7" t="s">
        <v>98</v>
      </c>
    </row>
    <row r="64" s="9" customFormat="1" ht="24.96" customHeight="1">
      <c r="A64" s="9"/>
      <c r="B64" s="167"/>
      <c r="C64" s="168"/>
      <c r="D64" s="169" t="s">
        <v>99</v>
      </c>
      <c r="E64" s="170"/>
      <c r="F64" s="170"/>
      <c r="G64" s="170"/>
      <c r="H64" s="170"/>
      <c r="I64" s="170"/>
      <c r="J64" s="171">
        <f>J89</f>
        <v>302127.26000000001</v>
      </c>
      <c r="K64" s="168"/>
      <c r="L64" s="17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3"/>
      <c r="C65" s="118"/>
      <c r="D65" s="174" t="s">
        <v>196</v>
      </c>
      <c r="E65" s="175"/>
      <c r="F65" s="175"/>
      <c r="G65" s="175"/>
      <c r="H65" s="175"/>
      <c r="I65" s="175"/>
      <c r="J65" s="176">
        <f>J90</f>
        <v>300233</v>
      </c>
      <c r="K65" s="118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18"/>
      <c r="D66" s="174" t="s">
        <v>197</v>
      </c>
      <c r="E66" s="175"/>
      <c r="F66" s="175"/>
      <c r="G66" s="175"/>
      <c r="H66" s="175"/>
      <c r="I66" s="175"/>
      <c r="J66" s="176">
        <f>J107</f>
        <v>1894.26</v>
      </c>
      <c r="K66" s="118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2"/>
      <c r="B67" s="33"/>
      <c r="C67" s="34"/>
      <c r="D67" s="34"/>
      <c r="E67" s="34"/>
      <c r="F67" s="34"/>
      <c r="G67" s="34"/>
      <c r="H67" s="34"/>
      <c r="I67" s="34"/>
      <c r="J67" s="34"/>
      <c r="K67" s="34"/>
      <c r="L67" s="137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="2" customFormat="1" ht="6.96" customHeight="1">
      <c r="A68" s="32"/>
      <c r="B68" s="52"/>
      <c r="C68" s="53"/>
      <c r="D68" s="53"/>
      <c r="E68" s="53"/>
      <c r="F68" s="53"/>
      <c r="G68" s="53"/>
      <c r="H68" s="53"/>
      <c r="I68" s="53"/>
      <c r="J68" s="53"/>
      <c r="K68" s="53"/>
      <c r="L68" s="137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72" s="2" customFormat="1" ht="6.96" customHeight="1">
      <c r="A72" s="32"/>
      <c r="B72" s="54"/>
      <c r="C72" s="55"/>
      <c r="D72" s="55"/>
      <c r="E72" s="55"/>
      <c r="F72" s="55"/>
      <c r="G72" s="55"/>
      <c r="H72" s="55"/>
      <c r="I72" s="55"/>
      <c r="J72" s="55"/>
      <c r="K72" s="55"/>
      <c r="L72" s="137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="2" customFormat="1" ht="24.96" customHeight="1">
      <c r="A73" s="32"/>
      <c r="B73" s="33"/>
      <c r="C73" s="23" t="s">
        <v>104</v>
      </c>
      <c r="D73" s="34"/>
      <c r="E73" s="34"/>
      <c r="F73" s="34"/>
      <c r="G73" s="34"/>
      <c r="H73" s="34"/>
      <c r="I73" s="34"/>
      <c r="J73" s="34"/>
      <c r="K73" s="34"/>
      <c r="L73" s="137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="2" customFormat="1" ht="6.96" customHeight="1">
      <c r="A74" s="32"/>
      <c r="B74" s="33"/>
      <c r="C74" s="34"/>
      <c r="D74" s="34"/>
      <c r="E74" s="34"/>
      <c r="F74" s="34"/>
      <c r="G74" s="34"/>
      <c r="H74" s="34"/>
      <c r="I74" s="34"/>
      <c r="J74" s="34"/>
      <c r="K74" s="34"/>
      <c r="L74" s="137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="2" customFormat="1" ht="12" customHeight="1">
      <c r="A75" s="32"/>
      <c r="B75" s="33"/>
      <c r="C75" s="29" t="s">
        <v>14</v>
      </c>
      <c r="D75" s="34"/>
      <c r="E75" s="34"/>
      <c r="F75" s="34"/>
      <c r="G75" s="34"/>
      <c r="H75" s="34"/>
      <c r="I75" s="34"/>
      <c r="J75" s="34"/>
      <c r="K75" s="34"/>
      <c r="L75" s="137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="2" customFormat="1" ht="14.4" customHeight="1">
      <c r="A76" s="32"/>
      <c r="B76" s="33"/>
      <c r="C76" s="34"/>
      <c r="D76" s="34"/>
      <c r="E76" s="162" t="str">
        <f>E7</f>
        <v>Rekonstrukce ulice v obci Michalovice (Petrovice I)</v>
      </c>
      <c r="F76" s="29"/>
      <c r="G76" s="29"/>
      <c r="H76" s="29"/>
      <c r="I76" s="34"/>
      <c r="J76" s="34"/>
      <c r="K76" s="34"/>
      <c r="L76" s="13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1" customFormat="1" ht="12" customHeight="1">
      <c r="B77" s="21"/>
      <c r="C77" s="29" t="s">
        <v>91</v>
      </c>
      <c r="D77" s="22"/>
      <c r="E77" s="22"/>
      <c r="F77" s="22"/>
      <c r="G77" s="22"/>
      <c r="H77" s="22"/>
      <c r="I77" s="22"/>
      <c r="J77" s="22"/>
      <c r="K77" s="22"/>
      <c r="L77" s="20"/>
    </row>
    <row r="78" s="2" customFormat="1" ht="14.4" customHeight="1">
      <c r="A78" s="32"/>
      <c r="B78" s="33"/>
      <c r="C78" s="34"/>
      <c r="D78" s="34"/>
      <c r="E78" s="162" t="s">
        <v>92</v>
      </c>
      <c r="F78" s="34"/>
      <c r="G78" s="34"/>
      <c r="H78" s="34"/>
      <c r="I78" s="34"/>
      <c r="J78" s="34"/>
      <c r="K78" s="34"/>
      <c r="L78" s="137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="2" customFormat="1" ht="12" customHeight="1">
      <c r="A79" s="32"/>
      <c r="B79" s="33"/>
      <c r="C79" s="29" t="s">
        <v>93</v>
      </c>
      <c r="D79" s="34"/>
      <c r="E79" s="34"/>
      <c r="F79" s="34"/>
      <c r="G79" s="34"/>
      <c r="H79" s="34"/>
      <c r="I79" s="34"/>
      <c r="J79" s="34"/>
      <c r="K79" s="34"/>
      <c r="L79" s="137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="2" customFormat="1" ht="15.6" customHeight="1">
      <c r="A80" s="32"/>
      <c r="B80" s="33"/>
      <c r="C80" s="34"/>
      <c r="D80" s="34"/>
      <c r="E80" s="62" t="str">
        <f>E11</f>
        <v>02 - Podkládka povrchu</v>
      </c>
      <c r="F80" s="34"/>
      <c r="G80" s="34"/>
      <c r="H80" s="34"/>
      <c r="I80" s="34"/>
      <c r="J80" s="34"/>
      <c r="K80" s="34"/>
      <c r="L80" s="137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="2" customFormat="1" ht="6.96" customHeight="1">
      <c r="A81" s="32"/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13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12" customHeight="1">
      <c r="A82" s="32"/>
      <c r="B82" s="33"/>
      <c r="C82" s="29" t="s">
        <v>19</v>
      </c>
      <c r="D82" s="34"/>
      <c r="E82" s="34"/>
      <c r="F82" s="26" t="str">
        <f>F14</f>
        <v>Petrovice I</v>
      </c>
      <c r="G82" s="34"/>
      <c r="H82" s="34"/>
      <c r="I82" s="29" t="s">
        <v>21</v>
      </c>
      <c r="J82" s="65" t="str">
        <f>IF(J14="","",J14)</f>
        <v>12. 12. 2022</v>
      </c>
      <c r="K82" s="34"/>
      <c r="L82" s="13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13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26.4" customHeight="1">
      <c r="A84" s="32"/>
      <c r="B84" s="33"/>
      <c r="C84" s="29" t="s">
        <v>23</v>
      </c>
      <c r="D84" s="34"/>
      <c r="E84" s="34"/>
      <c r="F84" s="26" t="str">
        <f>E17</f>
        <v>Obec Petrovice I</v>
      </c>
      <c r="G84" s="34"/>
      <c r="H84" s="34"/>
      <c r="I84" s="29" t="s">
        <v>29</v>
      </c>
      <c r="J84" s="30" t="str">
        <f>E23</f>
        <v>VDG Projektování s.r.o.</v>
      </c>
      <c r="K84" s="34"/>
      <c r="L84" s="13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5.6" customHeight="1">
      <c r="A85" s="32"/>
      <c r="B85" s="33"/>
      <c r="C85" s="29" t="s">
        <v>27</v>
      </c>
      <c r="D85" s="34"/>
      <c r="E85" s="34"/>
      <c r="F85" s="26" t="str">
        <f>IF(E20="","",E20)</f>
        <v xml:space="preserve"> </v>
      </c>
      <c r="G85" s="34"/>
      <c r="H85" s="34"/>
      <c r="I85" s="29" t="s">
        <v>32</v>
      </c>
      <c r="J85" s="30" t="str">
        <f>E26</f>
        <v>Ing. Vítězslav Pavel</v>
      </c>
      <c r="K85" s="34"/>
      <c r="L85" s="13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0.32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13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11" customFormat="1" ht="29.28" customHeight="1">
      <c r="A87" s="178"/>
      <c r="B87" s="179"/>
      <c r="C87" s="180" t="s">
        <v>105</v>
      </c>
      <c r="D87" s="181" t="s">
        <v>55</v>
      </c>
      <c r="E87" s="181" t="s">
        <v>51</v>
      </c>
      <c r="F87" s="181" t="s">
        <v>52</v>
      </c>
      <c r="G87" s="181" t="s">
        <v>106</v>
      </c>
      <c r="H87" s="181" t="s">
        <v>107</v>
      </c>
      <c r="I87" s="181" t="s">
        <v>108</v>
      </c>
      <c r="J87" s="181" t="s">
        <v>97</v>
      </c>
      <c r="K87" s="182" t="s">
        <v>109</v>
      </c>
      <c r="L87" s="183"/>
      <c r="M87" s="85" t="s">
        <v>17</v>
      </c>
      <c r="N87" s="86" t="s">
        <v>40</v>
      </c>
      <c r="O87" s="86" t="s">
        <v>110</v>
      </c>
      <c r="P87" s="86" t="s">
        <v>111</v>
      </c>
      <c r="Q87" s="86" t="s">
        <v>112</v>
      </c>
      <c r="R87" s="86" t="s">
        <v>113</v>
      </c>
      <c r="S87" s="86" t="s">
        <v>114</v>
      </c>
      <c r="T87" s="87" t="s">
        <v>115</v>
      </c>
      <c r="U87" s="178"/>
      <c r="V87" s="178"/>
      <c r="W87" s="178"/>
      <c r="X87" s="178"/>
      <c r="Y87" s="178"/>
      <c r="Z87" s="178"/>
      <c r="AA87" s="178"/>
      <c r="AB87" s="178"/>
      <c r="AC87" s="178"/>
      <c r="AD87" s="178"/>
      <c r="AE87" s="178"/>
    </row>
    <row r="88" s="2" customFormat="1" ht="22.8" customHeight="1">
      <c r="A88" s="32"/>
      <c r="B88" s="33"/>
      <c r="C88" s="92" t="s">
        <v>116</v>
      </c>
      <c r="D88" s="34"/>
      <c r="E88" s="34"/>
      <c r="F88" s="34"/>
      <c r="G88" s="34"/>
      <c r="H88" s="34"/>
      <c r="I88" s="34"/>
      <c r="J88" s="184">
        <f>BK88</f>
        <v>302127.26000000001</v>
      </c>
      <c r="K88" s="34"/>
      <c r="L88" s="38"/>
      <c r="M88" s="88"/>
      <c r="N88" s="185"/>
      <c r="O88" s="89"/>
      <c r="P88" s="186">
        <f>P89</f>
        <v>68.009497999999979</v>
      </c>
      <c r="Q88" s="89"/>
      <c r="R88" s="186">
        <f>R89</f>
        <v>29.0532</v>
      </c>
      <c r="S88" s="89"/>
      <c r="T88" s="187">
        <f>T89</f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T88" s="17" t="s">
        <v>69</v>
      </c>
      <c r="AU88" s="17" t="s">
        <v>98</v>
      </c>
      <c r="BK88" s="188">
        <f>BK89</f>
        <v>302127.26000000001</v>
      </c>
    </row>
    <row r="89" s="12" customFormat="1" ht="25.92" customHeight="1">
      <c r="A89" s="12"/>
      <c r="B89" s="189"/>
      <c r="C89" s="190"/>
      <c r="D89" s="191" t="s">
        <v>69</v>
      </c>
      <c r="E89" s="192" t="s">
        <v>117</v>
      </c>
      <c r="F89" s="192" t="s">
        <v>118</v>
      </c>
      <c r="G89" s="190"/>
      <c r="H89" s="190"/>
      <c r="I89" s="190"/>
      <c r="J89" s="193">
        <f>BK89</f>
        <v>302127.26000000001</v>
      </c>
      <c r="K89" s="190"/>
      <c r="L89" s="194"/>
      <c r="M89" s="195"/>
      <c r="N89" s="196"/>
      <c r="O89" s="196"/>
      <c r="P89" s="197">
        <f>P90+P107</f>
        <v>68.009497999999979</v>
      </c>
      <c r="Q89" s="196"/>
      <c r="R89" s="197">
        <f>R90+R107</f>
        <v>29.0532</v>
      </c>
      <c r="S89" s="196"/>
      <c r="T89" s="198">
        <f>T90+T107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9" t="s">
        <v>74</v>
      </c>
      <c r="AT89" s="200" t="s">
        <v>69</v>
      </c>
      <c r="AU89" s="200" t="s">
        <v>70</v>
      </c>
      <c r="AY89" s="199" t="s">
        <v>119</v>
      </c>
      <c r="BK89" s="201">
        <f>BK90+BK107</f>
        <v>302127.26000000001</v>
      </c>
    </row>
    <row r="90" s="12" customFormat="1" ht="22.8" customHeight="1">
      <c r="A90" s="12"/>
      <c r="B90" s="189"/>
      <c r="C90" s="190"/>
      <c r="D90" s="191" t="s">
        <v>69</v>
      </c>
      <c r="E90" s="202" t="s">
        <v>154</v>
      </c>
      <c r="F90" s="202" t="s">
        <v>198</v>
      </c>
      <c r="G90" s="190"/>
      <c r="H90" s="190"/>
      <c r="I90" s="190"/>
      <c r="J90" s="203">
        <f>BK90</f>
        <v>300233</v>
      </c>
      <c r="K90" s="190"/>
      <c r="L90" s="194"/>
      <c r="M90" s="195"/>
      <c r="N90" s="196"/>
      <c r="O90" s="196"/>
      <c r="P90" s="197">
        <f>SUM(P91:P106)</f>
        <v>66.091999999999985</v>
      </c>
      <c r="Q90" s="196"/>
      <c r="R90" s="197">
        <f>SUM(R91:R106)</f>
        <v>29.0532</v>
      </c>
      <c r="S90" s="196"/>
      <c r="T90" s="198">
        <f>SUM(T91:T106)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9" t="s">
        <v>74</v>
      </c>
      <c r="AT90" s="200" t="s">
        <v>69</v>
      </c>
      <c r="AU90" s="200" t="s">
        <v>74</v>
      </c>
      <c r="AY90" s="199" t="s">
        <v>119</v>
      </c>
      <c r="BK90" s="201">
        <f>SUM(BK91:BK106)</f>
        <v>300233</v>
      </c>
    </row>
    <row r="91" s="2" customFormat="1" ht="22.2" customHeight="1">
      <c r="A91" s="32"/>
      <c r="B91" s="33"/>
      <c r="C91" s="204" t="s">
        <v>74</v>
      </c>
      <c r="D91" s="204" t="s">
        <v>120</v>
      </c>
      <c r="E91" s="205" t="s">
        <v>199</v>
      </c>
      <c r="F91" s="206" t="s">
        <v>200</v>
      </c>
      <c r="G91" s="207" t="s">
        <v>123</v>
      </c>
      <c r="H91" s="208">
        <v>186</v>
      </c>
      <c r="I91" s="209">
        <v>404</v>
      </c>
      <c r="J91" s="209">
        <f>ROUND(I91*H91,2)</f>
        <v>75144</v>
      </c>
      <c r="K91" s="206" t="s">
        <v>124</v>
      </c>
      <c r="L91" s="38"/>
      <c r="M91" s="210" t="s">
        <v>17</v>
      </c>
      <c r="N91" s="211" t="s">
        <v>41</v>
      </c>
      <c r="O91" s="212">
        <v>0.099000000000000005</v>
      </c>
      <c r="P91" s="212">
        <f>O91*H91</f>
        <v>18.414000000000001</v>
      </c>
      <c r="Q91" s="212">
        <v>0.15620000000000001</v>
      </c>
      <c r="R91" s="212">
        <f>Q91*H91</f>
        <v>29.0532</v>
      </c>
      <c r="S91" s="212">
        <v>0</v>
      </c>
      <c r="T91" s="213">
        <f>S91*H91</f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214" t="s">
        <v>125</v>
      </c>
      <c r="AT91" s="214" t="s">
        <v>120</v>
      </c>
      <c r="AU91" s="214" t="s">
        <v>78</v>
      </c>
      <c r="AY91" s="17" t="s">
        <v>119</v>
      </c>
      <c r="BE91" s="215">
        <f>IF(N91="základní",J91,0)</f>
        <v>75144</v>
      </c>
      <c r="BF91" s="215">
        <f>IF(N91="snížená",J91,0)</f>
        <v>0</v>
      </c>
      <c r="BG91" s="215">
        <f>IF(N91="zákl. přenesená",J91,0)</f>
        <v>0</v>
      </c>
      <c r="BH91" s="215">
        <f>IF(N91="sníž. přenesená",J91,0)</f>
        <v>0</v>
      </c>
      <c r="BI91" s="215">
        <f>IF(N91="nulová",J91,0)</f>
        <v>0</v>
      </c>
      <c r="BJ91" s="17" t="s">
        <v>74</v>
      </c>
      <c r="BK91" s="215">
        <f>ROUND(I91*H91,2)</f>
        <v>75144</v>
      </c>
      <c r="BL91" s="17" t="s">
        <v>125</v>
      </c>
      <c r="BM91" s="214" t="s">
        <v>201</v>
      </c>
    </row>
    <row r="92" s="2" customFormat="1">
      <c r="A92" s="32"/>
      <c r="B92" s="33"/>
      <c r="C92" s="34"/>
      <c r="D92" s="216" t="s">
        <v>127</v>
      </c>
      <c r="E92" s="34"/>
      <c r="F92" s="217" t="s">
        <v>202</v>
      </c>
      <c r="G92" s="34"/>
      <c r="H92" s="34"/>
      <c r="I92" s="34"/>
      <c r="J92" s="34"/>
      <c r="K92" s="34"/>
      <c r="L92" s="38"/>
      <c r="M92" s="218"/>
      <c r="N92" s="219"/>
      <c r="O92" s="77"/>
      <c r="P92" s="77"/>
      <c r="Q92" s="77"/>
      <c r="R92" s="77"/>
      <c r="S92" s="77"/>
      <c r="T92" s="78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T92" s="17" t="s">
        <v>127</v>
      </c>
      <c r="AU92" s="17" t="s">
        <v>78</v>
      </c>
    </row>
    <row r="93" s="13" customFormat="1">
      <c r="A93" s="13"/>
      <c r="B93" s="220"/>
      <c r="C93" s="221"/>
      <c r="D93" s="222" t="s">
        <v>129</v>
      </c>
      <c r="E93" s="223" t="s">
        <v>17</v>
      </c>
      <c r="F93" s="224" t="s">
        <v>203</v>
      </c>
      <c r="G93" s="221"/>
      <c r="H93" s="225">
        <v>186</v>
      </c>
      <c r="I93" s="221"/>
      <c r="J93" s="221"/>
      <c r="K93" s="221"/>
      <c r="L93" s="226"/>
      <c r="M93" s="227"/>
      <c r="N93" s="228"/>
      <c r="O93" s="228"/>
      <c r="P93" s="228"/>
      <c r="Q93" s="228"/>
      <c r="R93" s="228"/>
      <c r="S93" s="228"/>
      <c r="T93" s="229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0" t="s">
        <v>129</v>
      </c>
      <c r="AU93" s="230" t="s">
        <v>78</v>
      </c>
      <c r="AV93" s="13" t="s">
        <v>78</v>
      </c>
      <c r="AW93" s="13" t="s">
        <v>31</v>
      </c>
      <c r="AX93" s="13" t="s">
        <v>74</v>
      </c>
      <c r="AY93" s="230" t="s">
        <v>119</v>
      </c>
    </row>
    <row r="94" s="14" customFormat="1">
      <c r="A94" s="14"/>
      <c r="B94" s="231"/>
      <c r="C94" s="232"/>
      <c r="D94" s="222" t="s">
        <v>129</v>
      </c>
      <c r="E94" s="233" t="s">
        <v>17</v>
      </c>
      <c r="F94" s="234" t="s">
        <v>204</v>
      </c>
      <c r="G94" s="232"/>
      <c r="H94" s="233" t="s">
        <v>17</v>
      </c>
      <c r="I94" s="232"/>
      <c r="J94" s="232"/>
      <c r="K94" s="232"/>
      <c r="L94" s="235"/>
      <c r="M94" s="236"/>
      <c r="N94" s="237"/>
      <c r="O94" s="237"/>
      <c r="P94" s="237"/>
      <c r="Q94" s="237"/>
      <c r="R94" s="237"/>
      <c r="S94" s="237"/>
      <c r="T94" s="238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39" t="s">
        <v>129</v>
      </c>
      <c r="AU94" s="239" t="s">
        <v>78</v>
      </c>
      <c r="AV94" s="14" t="s">
        <v>74</v>
      </c>
      <c r="AW94" s="14" t="s">
        <v>31</v>
      </c>
      <c r="AX94" s="14" t="s">
        <v>70</v>
      </c>
      <c r="AY94" s="239" t="s">
        <v>119</v>
      </c>
    </row>
    <row r="95" s="2" customFormat="1" ht="14.4" customHeight="1">
      <c r="A95" s="32"/>
      <c r="B95" s="33"/>
      <c r="C95" s="204" t="s">
        <v>78</v>
      </c>
      <c r="D95" s="204" t="s">
        <v>120</v>
      </c>
      <c r="E95" s="205" t="s">
        <v>205</v>
      </c>
      <c r="F95" s="206" t="s">
        <v>206</v>
      </c>
      <c r="G95" s="207" t="s">
        <v>123</v>
      </c>
      <c r="H95" s="208">
        <v>806</v>
      </c>
      <c r="I95" s="209">
        <v>11.199999999999999</v>
      </c>
      <c r="J95" s="209">
        <f>ROUND(I95*H95,2)</f>
        <v>9027.2000000000007</v>
      </c>
      <c r="K95" s="206" t="s">
        <v>124</v>
      </c>
      <c r="L95" s="38"/>
      <c r="M95" s="210" t="s">
        <v>17</v>
      </c>
      <c r="N95" s="211" t="s">
        <v>41</v>
      </c>
      <c r="O95" s="212">
        <v>0.002</v>
      </c>
      <c r="P95" s="212">
        <f>O95*H95</f>
        <v>1.6120000000000001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214" t="s">
        <v>125</v>
      </c>
      <c r="AT95" s="214" t="s">
        <v>120</v>
      </c>
      <c r="AU95" s="214" t="s">
        <v>78</v>
      </c>
      <c r="AY95" s="17" t="s">
        <v>119</v>
      </c>
      <c r="BE95" s="215">
        <f>IF(N95="základní",J95,0)</f>
        <v>9027.2000000000007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7" t="s">
        <v>74</v>
      </c>
      <c r="BK95" s="215">
        <f>ROUND(I95*H95,2)</f>
        <v>9027.2000000000007</v>
      </c>
      <c r="BL95" s="17" t="s">
        <v>125</v>
      </c>
      <c r="BM95" s="214" t="s">
        <v>207</v>
      </c>
    </row>
    <row r="96" s="2" customFormat="1">
      <c r="A96" s="32"/>
      <c r="B96" s="33"/>
      <c r="C96" s="34"/>
      <c r="D96" s="216" t="s">
        <v>127</v>
      </c>
      <c r="E96" s="34"/>
      <c r="F96" s="217" t="s">
        <v>208</v>
      </c>
      <c r="G96" s="34"/>
      <c r="H96" s="34"/>
      <c r="I96" s="34"/>
      <c r="J96" s="34"/>
      <c r="K96" s="34"/>
      <c r="L96" s="38"/>
      <c r="M96" s="218"/>
      <c r="N96" s="219"/>
      <c r="O96" s="77"/>
      <c r="P96" s="77"/>
      <c r="Q96" s="77"/>
      <c r="R96" s="77"/>
      <c r="S96" s="77"/>
      <c r="T96" s="78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T96" s="17" t="s">
        <v>127</v>
      </c>
      <c r="AU96" s="17" t="s">
        <v>78</v>
      </c>
    </row>
    <row r="97" s="13" customFormat="1">
      <c r="A97" s="13"/>
      <c r="B97" s="220"/>
      <c r="C97" s="221"/>
      <c r="D97" s="222" t="s">
        <v>129</v>
      </c>
      <c r="E97" s="223" t="s">
        <v>17</v>
      </c>
      <c r="F97" s="224" t="s">
        <v>209</v>
      </c>
      <c r="G97" s="221"/>
      <c r="H97" s="225">
        <v>806</v>
      </c>
      <c r="I97" s="221"/>
      <c r="J97" s="221"/>
      <c r="K97" s="221"/>
      <c r="L97" s="226"/>
      <c r="M97" s="227"/>
      <c r="N97" s="228"/>
      <c r="O97" s="228"/>
      <c r="P97" s="228"/>
      <c r="Q97" s="228"/>
      <c r="R97" s="228"/>
      <c r="S97" s="228"/>
      <c r="T97" s="229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0" t="s">
        <v>129</v>
      </c>
      <c r="AU97" s="230" t="s">
        <v>78</v>
      </c>
      <c r="AV97" s="13" t="s">
        <v>78</v>
      </c>
      <c r="AW97" s="13" t="s">
        <v>31</v>
      </c>
      <c r="AX97" s="13" t="s">
        <v>74</v>
      </c>
      <c r="AY97" s="230" t="s">
        <v>119</v>
      </c>
    </row>
    <row r="98" s="14" customFormat="1">
      <c r="A98" s="14"/>
      <c r="B98" s="231"/>
      <c r="C98" s="232"/>
      <c r="D98" s="222" t="s">
        <v>129</v>
      </c>
      <c r="E98" s="233" t="s">
        <v>17</v>
      </c>
      <c r="F98" s="234" t="s">
        <v>210</v>
      </c>
      <c r="G98" s="232"/>
      <c r="H98" s="233" t="s">
        <v>17</v>
      </c>
      <c r="I98" s="232"/>
      <c r="J98" s="232"/>
      <c r="K98" s="232"/>
      <c r="L98" s="235"/>
      <c r="M98" s="236"/>
      <c r="N98" s="237"/>
      <c r="O98" s="237"/>
      <c r="P98" s="237"/>
      <c r="Q98" s="237"/>
      <c r="R98" s="237"/>
      <c r="S98" s="237"/>
      <c r="T98" s="238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39" t="s">
        <v>129</v>
      </c>
      <c r="AU98" s="239" t="s">
        <v>78</v>
      </c>
      <c r="AV98" s="14" t="s">
        <v>74</v>
      </c>
      <c r="AW98" s="14" t="s">
        <v>31</v>
      </c>
      <c r="AX98" s="14" t="s">
        <v>70</v>
      </c>
      <c r="AY98" s="239" t="s">
        <v>119</v>
      </c>
    </row>
    <row r="99" s="2" customFormat="1" ht="22.2" customHeight="1">
      <c r="A99" s="32"/>
      <c r="B99" s="33"/>
      <c r="C99" s="204" t="s">
        <v>139</v>
      </c>
      <c r="D99" s="204" t="s">
        <v>120</v>
      </c>
      <c r="E99" s="205" t="s">
        <v>211</v>
      </c>
      <c r="F99" s="206" t="s">
        <v>212</v>
      </c>
      <c r="G99" s="207" t="s">
        <v>123</v>
      </c>
      <c r="H99" s="208">
        <v>620</v>
      </c>
      <c r="I99" s="209">
        <v>347</v>
      </c>
      <c r="J99" s="209">
        <f>ROUND(I99*H99,2)</f>
        <v>215140</v>
      </c>
      <c r="K99" s="206" t="s">
        <v>124</v>
      </c>
      <c r="L99" s="38"/>
      <c r="M99" s="210" t="s">
        <v>17</v>
      </c>
      <c r="N99" s="211" t="s">
        <v>41</v>
      </c>
      <c r="O99" s="212">
        <v>0.070999999999999994</v>
      </c>
      <c r="P99" s="212">
        <f>O99*H99</f>
        <v>44.019999999999996</v>
      </c>
      <c r="Q99" s="212">
        <v>0</v>
      </c>
      <c r="R99" s="212">
        <f>Q99*H99</f>
        <v>0</v>
      </c>
      <c r="S99" s="212">
        <v>0</v>
      </c>
      <c r="T99" s="213">
        <f>S99*H99</f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214" t="s">
        <v>125</v>
      </c>
      <c r="AT99" s="214" t="s">
        <v>120</v>
      </c>
      <c r="AU99" s="214" t="s">
        <v>78</v>
      </c>
      <c r="AY99" s="17" t="s">
        <v>119</v>
      </c>
      <c r="BE99" s="215">
        <f>IF(N99="základní",J99,0)</f>
        <v>215140</v>
      </c>
      <c r="BF99" s="215">
        <f>IF(N99="snížená",J99,0)</f>
        <v>0</v>
      </c>
      <c r="BG99" s="215">
        <f>IF(N99="zákl. přenesená",J99,0)</f>
        <v>0</v>
      </c>
      <c r="BH99" s="215">
        <f>IF(N99="sníž. přenesená",J99,0)</f>
        <v>0</v>
      </c>
      <c r="BI99" s="215">
        <f>IF(N99="nulová",J99,0)</f>
        <v>0</v>
      </c>
      <c r="BJ99" s="17" t="s">
        <v>74</v>
      </c>
      <c r="BK99" s="215">
        <f>ROUND(I99*H99,2)</f>
        <v>215140</v>
      </c>
      <c r="BL99" s="17" t="s">
        <v>125</v>
      </c>
      <c r="BM99" s="214" t="s">
        <v>213</v>
      </c>
    </row>
    <row r="100" s="2" customFormat="1">
      <c r="A100" s="32"/>
      <c r="B100" s="33"/>
      <c r="C100" s="34"/>
      <c r="D100" s="216" t="s">
        <v>127</v>
      </c>
      <c r="E100" s="34"/>
      <c r="F100" s="217" t="s">
        <v>214</v>
      </c>
      <c r="G100" s="34"/>
      <c r="H100" s="34"/>
      <c r="I100" s="34"/>
      <c r="J100" s="34"/>
      <c r="K100" s="34"/>
      <c r="L100" s="38"/>
      <c r="M100" s="218"/>
      <c r="N100" s="219"/>
      <c r="O100" s="77"/>
      <c r="P100" s="77"/>
      <c r="Q100" s="77"/>
      <c r="R100" s="77"/>
      <c r="S100" s="77"/>
      <c r="T100" s="78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T100" s="17" t="s">
        <v>127</v>
      </c>
      <c r="AU100" s="17" t="s">
        <v>78</v>
      </c>
    </row>
    <row r="101" s="13" customFormat="1">
      <c r="A101" s="13"/>
      <c r="B101" s="220"/>
      <c r="C101" s="221"/>
      <c r="D101" s="222" t="s">
        <v>129</v>
      </c>
      <c r="E101" s="223" t="s">
        <v>17</v>
      </c>
      <c r="F101" s="224" t="s">
        <v>215</v>
      </c>
      <c r="G101" s="221"/>
      <c r="H101" s="225">
        <v>620</v>
      </c>
      <c r="I101" s="221"/>
      <c r="J101" s="221"/>
      <c r="K101" s="221"/>
      <c r="L101" s="226"/>
      <c r="M101" s="227"/>
      <c r="N101" s="228"/>
      <c r="O101" s="228"/>
      <c r="P101" s="228"/>
      <c r="Q101" s="228"/>
      <c r="R101" s="228"/>
      <c r="S101" s="228"/>
      <c r="T101" s="229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0" t="s">
        <v>129</v>
      </c>
      <c r="AU101" s="230" t="s">
        <v>78</v>
      </c>
      <c r="AV101" s="13" t="s">
        <v>78</v>
      </c>
      <c r="AW101" s="13" t="s">
        <v>31</v>
      </c>
      <c r="AX101" s="13" t="s">
        <v>74</v>
      </c>
      <c r="AY101" s="230" t="s">
        <v>119</v>
      </c>
    </row>
    <row r="102" s="14" customFormat="1">
      <c r="A102" s="14"/>
      <c r="B102" s="231"/>
      <c r="C102" s="232"/>
      <c r="D102" s="222" t="s">
        <v>129</v>
      </c>
      <c r="E102" s="233" t="s">
        <v>17</v>
      </c>
      <c r="F102" s="234" t="s">
        <v>216</v>
      </c>
      <c r="G102" s="232"/>
      <c r="H102" s="233" t="s">
        <v>17</v>
      </c>
      <c r="I102" s="232"/>
      <c r="J102" s="232"/>
      <c r="K102" s="232"/>
      <c r="L102" s="235"/>
      <c r="M102" s="236"/>
      <c r="N102" s="237"/>
      <c r="O102" s="237"/>
      <c r="P102" s="237"/>
      <c r="Q102" s="237"/>
      <c r="R102" s="237"/>
      <c r="S102" s="237"/>
      <c r="T102" s="238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39" t="s">
        <v>129</v>
      </c>
      <c r="AU102" s="239" t="s">
        <v>78</v>
      </c>
      <c r="AV102" s="14" t="s">
        <v>74</v>
      </c>
      <c r="AW102" s="14" t="s">
        <v>31</v>
      </c>
      <c r="AX102" s="14" t="s">
        <v>70</v>
      </c>
      <c r="AY102" s="239" t="s">
        <v>119</v>
      </c>
    </row>
    <row r="103" s="2" customFormat="1" ht="22.2" customHeight="1">
      <c r="A103" s="32"/>
      <c r="B103" s="33"/>
      <c r="C103" s="204" t="s">
        <v>125</v>
      </c>
      <c r="D103" s="204" t="s">
        <v>120</v>
      </c>
      <c r="E103" s="205" t="s">
        <v>217</v>
      </c>
      <c r="F103" s="206" t="s">
        <v>218</v>
      </c>
      <c r="G103" s="207" t="s">
        <v>219</v>
      </c>
      <c r="H103" s="208">
        <v>22</v>
      </c>
      <c r="I103" s="209">
        <v>41.899999999999999</v>
      </c>
      <c r="J103" s="209">
        <f>ROUND(I103*H103,2)</f>
        <v>921.79999999999995</v>
      </c>
      <c r="K103" s="206" t="s">
        <v>124</v>
      </c>
      <c r="L103" s="38"/>
      <c r="M103" s="210" t="s">
        <v>17</v>
      </c>
      <c r="N103" s="211" t="s">
        <v>41</v>
      </c>
      <c r="O103" s="212">
        <v>0.092999999999999999</v>
      </c>
      <c r="P103" s="212">
        <f>O103*H103</f>
        <v>2.0459999999999998</v>
      </c>
      <c r="Q103" s="212">
        <v>0</v>
      </c>
      <c r="R103" s="212">
        <f>Q103*H103</f>
        <v>0</v>
      </c>
      <c r="S103" s="212">
        <v>0</v>
      </c>
      <c r="T103" s="213">
        <f>S103*H103</f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214" t="s">
        <v>125</v>
      </c>
      <c r="AT103" s="214" t="s">
        <v>120</v>
      </c>
      <c r="AU103" s="214" t="s">
        <v>78</v>
      </c>
      <c r="AY103" s="17" t="s">
        <v>119</v>
      </c>
      <c r="BE103" s="215">
        <f>IF(N103="základní",J103,0)</f>
        <v>921.79999999999995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17" t="s">
        <v>74</v>
      </c>
      <c r="BK103" s="215">
        <f>ROUND(I103*H103,2)</f>
        <v>921.79999999999995</v>
      </c>
      <c r="BL103" s="17" t="s">
        <v>125</v>
      </c>
      <c r="BM103" s="214" t="s">
        <v>220</v>
      </c>
    </row>
    <row r="104" s="2" customFormat="1">
      <c r="A104" s="32"/>
      <c r="B104" s="33"/>
      <c r="C104" s="34"/>
      <c r="D104" s="216" t="s">
        <v>127</v>
      </c>
      <c r="E104" s="34"/>
      <c r="F104" s="217" t="s">
        <v>221</v>
      </c>
      <c r="G104" s="34"/>
      <c r="H104" s="34"/>
      <c r="I104" s="34"/>
      <c r="J104" s="34"/>
      <c r="K104" s="34"/>
      <c r="L104" s="38"/>
      <c r="M104" s="218"/>
      <c r="N104" s="219"/>
      <c r="O104" s="77"/>
      <c r="P104" s="77"/>
      <c r="Q104" s="77"/>
      <c r="R104" s="77"/>
      <c r="S104" s="77"/>
      <c r="T104" s="78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T104" s="17" t="s">
        <v>127</v>
      </c>
      <c r="AU104" s="17" t="s">
        <v>78</v>
      </c>
    </row>
    <row r="105" s="13" customFormat="1">
      <c r="A105" s="13"/>
      <c r="B105" s="220"/>
      <c r="C105" s="221"/>
      <c r="D105" s="222" t="s">
        <v>129</v>
      </c>
      <c r="E105" s="223" t="s">
        <v>17</v>
      </c>
      <c r="F105" s="224" t="s">
        <v>222</v>
      </c>
      <c r="G105" s="221"/>
      <c r="H105" s="225">
        <v>22</v>
      </c>
      <c r="I105" s="221"/>
      <c r="J105" s="221"/>
      <c r="K105" s="221"/>
      <c r="L105" s="226"/>
      <c r="M105" s="227"/>
      <c r="N105" s="228"/>
      <c r="O105" s="228"/>
      <c r="P105" s="228"/>
      <c r="Q105" s="228"/>
      <c r="R105" s="228"/>
      <c r="S105" s="228"/>
      <c r="T105" s="229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0" t="s">
        <v>129</v>
      </c>
      <c r="AU105" s="230" t="s">
        <v>78</v>
      </c>
      <c r="AV105" s="13" t="s">
        <v>78</v>
      </c>
      <c r="AW105" s="13" t="s">
        <v>31</v>
      </c>
      <c r="AX105" s="13" t="s">
        <v>74</v>
      </c>
      <c r="AY105" s="230" t="s">
        <v>119</v>
      </c>
    </row>
    <row r="106" s="14" customFormat="1">
      <c r="A106" s="14"/>
      <c r="B106" s="231"/>
      <c r="C106" s="232"/>
      <c r="D106" s="222" t="s">
        <v>129</v>
      </c>
      <c r="E106" s="233" t="s">
        <v>17</v>
      </c>
      <c r="F106" s="234" t="s">
        <v>223</v>
      </c>
      <c r="G106" s="232"/>
      <c r="H106" s="233" t="s">
        <v>17</v>
      </c>
      <c r="I106" s="232"/>
      <c r="J106" s="232"/>
      <c r="K106" s="232"/>
      <c r="L106" s="235"/>
      <c r="M106" s="236"/>
      <c r="N106" s="237"/>
      <c r="O106" s="237"/>
      <c r="P106" s="237"/>
      <c r="Q106" s="237"/>
      <c r="R106" s="237"/>
      <c r="S106" s="237"/>
      <c r="T106" s="238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39" t="s">
        <v>129</v>
      </c>
      <c r="AU106" s="239" t="s">
        <v>78</v>
      </c>
      <c r="AV106" s="14" t="s">
        <v>74</v>
      </c>
      <c r="AW106" s="14" t="s">
        <v>31</v>
      </c>
      <c r="AX106" s="14" t="s">
        <v>70</v>
      </c>
      <c r="AY106" s="239" t="s">
        <v>119</v>
      </c>
    </row>
    <row r="107" s="12" customFormat="1" ht="22.8" customHeight="1">
      <c r="A107" s="12"/>
      <c r="B107" s="189"/>
      <c r="C107" s="190"/>
      <c r="D107" s="191" t="s">
        <v>69</v>
      </c>
      <c r="E107" s="202" t="s">
        <v>224</v>
      </c>
      <c r="F107" s="202" t="s">
        <v>225</v>
      </c>
      <c r="G107" s="190"/>
      <c r="H107" s="190"/>
      <c r="I107" s="190"/>
      <c r="J107" s="203">
        <f>BK107</f>
        <v>1894.26</v>
      </c>
      <c r="K107" s="190"/>
      <c r="L107" s="194"/>
      <c r="M107" s="195"/>
      <c r="N107" s="196"/>
      <c r="O107" s="196"/>
      <c r="P107" s="197">
        <f>SUM(P108:P109)</f>
        <v>1.9174980000000002</v>
      </c>
      <c r="Q107" s="196"/>
      <c r="R107" s="197">
        <f>SUM(R108:R109)</f>
        <v>0</v>
      </c>
      <c r="S107" s="196"/>
      <c r="T107" s="198">
        <f>SUM(T108:T109)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199" t="s">
        <v>74</v>
      </c>
      <c r="AT107" s="200" t="s">
        <v>69</v>
      </c>
      <c r="AU107" s="200" t="s">
        <v>74</v>
      </c>
      <c r="AY107" s="199" t="s">
        <v>119</v>
      </c>
      <c r="BK107" s="201">
        <f>SUM(BK108:BK109)</f>
        <v>1894.26</v>
      </c>
    </row>
    <row r="108" s="2" customFormat="1" ht="22.2" customHeight="1">
      <c r="A108" s="32"/>
      <c r="B108" s="33"/>
      <c r="C108" s="204" t="s">
        <v>154</v>
      </c>
      <c r="D108" s="204" t="s">
        <v>120</v>
      </c>
      <c r="E108" s="205" t="s">
        <v>226</v>
      </c>
      <c r="F108" s="206" t="s">
        <v>227</v>
      </c>
      <c r="G108" s="207" t="s">
        <v>157</v>
      </c>
      <c r="H108" s="208">
        <v>29.053000000000001</v>
      </c>
      <c r="I108" s="209">
        <v>65.200000000000003</v>
      </c>
      <c r="J108" s="209">
        <f>ROUND(I108*H108,2)</f>
        <v>1894.26</v>
      </c>
      <c r="K108" s="206" t="s">
        <v>124</v>
      </c>
      <c r="L108" s="38"/>
      <c r="M108" s="210" t="s">
        <v>17</v>
      </c>
      <c r="N108" s="211" t="s">
        <v>41</v>
      </c>
      <c r="O108" s="212">
        <v>0.066000000000000003</v>
      </c>
      <c r="P108" s="212">
        <f>O108*H108</f>
        <v>1.9174980000000002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214" t="s">
        <v>125</v>
      </c>
      <c r="AT108" s="214" t="s">
        <v>120</v>
      </c>
      <c r="AU108" s="214" t="s">
        <v>78</v>
      </c>
      <c r="AY108" s="17" t="s">
        <v>119</v>
      </c>
      <c r="BE108" s="215">
        <f>IF(N108="základní",J108,0)</f>
        <v>1894.26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7" t="s">
        <v>74</v>
      </c>
      <c r="BK108" s="215">
        <f>ROUND(I108*H108,2)</f>
        <v>1894.26</v>
      </c>
      <c r="BL108" s="17" t="s">
        <v>125</v>
      </c>
      <c r="BM108" s="214" t="s">
        <v>228</v>
      </c>
    </row>
    <row r="109" s="2" customFormat="1">
      <c r="A109" s="32"/>
      <c r="B109" s="33"/>
      <c r="C109" s="34"/>
      <c r="D109" s="216" t="s">
        <v>127</v>
      </c>
      <c r="E109" s="34"/>
      <c r="F109" s="217" t="s">
        <v>229</v>
      </c>
      <c r="G109" s="34"/>
      <c r="H109" s="34"/>
      <c r="I109" s="34"/>
      <c r="J109" s="34"/>
      <c r="K109" s="34"/>
      <c r="L109" s="38"/>
      <c r="M109" s="253"/>
      <c r="N109" s="254"/>
      <c r="O109" s="255"/>
      <c r="P109" s="255"/>
      <c r="Q109" s="255"/>
      <c r="R109" s="255"/>
      <c r="S109" s="255"/>
      <c r="T109" s="256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T109" s="17" t="s">
        <v>127</v>
      </c>
      <c r="AU109" s="17" t="s">
        <v>78</v>
      </c>
    </row>
    <row r="110" s="2" customFormat="1" ht="6.96" customHeight="1">
      <c r="A110" s="32"/>
      <c r="B110" s="52"/>
      <c r="C110" s="53"/>
      <c r="D110" s="53"/>
      <c r="E110" s="53"/>
      <c r="F110" s="53"/>
      <c r="G110" s="53"/>
      <c r="H110" s="53"/>
      <c r="I110" s="53"/>
      <c r="J110" s="53"/>
      <c r="K110" s="53"/>
      <c r="L110" s="38"/>
      <c r="M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</sheetData>
  <sheetProtection sheet="1" autoFilter="0" formatColumns="0" formatRows="0" objects="1" scenarios="1" spinCount="100000" saltValue="ZNM5xVNnjyZEv5gcIvSFb9Jbs1wqlr7XJHcqGSnXiVwilVGAyOcEuzLLQf8WUjS87THQ80uE9BRRD07s0un8wg==" hashValue="5sopg5r89ukEWVsjArE4zIbR+kCLdLJYaRW3WI4mzciUXQ/BPT86+Ou3tc9/pmg31mKCG746hD8qOifmbxmPjg==" algorithmName="SHA-512" password="CC35"/>
  <autoFilter ref="C87:K10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hyperlinks>
    <hyperlink ref="F92" r:id="rId1" display="https://podminky.urs.cz/item/CS_URS_2022_01/572141112"/>
    <hyperlink ref="F96" r:id="rId2" display="https://podminky.urs.cz/item/CS_URS_2022_01/573231108"/>
    <hyperlink ref="F100" r:id="rId3" display="https://podminky.urs.cz/item/CS_URS_2022_01/577144111"/>
    <hyperlink ref="F104" r:id="rId4" display="https://podminky.urs.cz/item/CS_URS_2022_01/919731122"/>
    <hyperlink ref="F109" r:id="rId5" display="https://podminky.urs.cz/item/CS_URS_2022_01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78</v>
      </c>
    </row>
    <row r="4" s="1" customFormat="1" ht="24.96" customHeight="1">
      <c r="B4" s="20"/>
      <c r="D4" s="133" t="s">
        <v>90</v>
      </c>
      <c r="L4" s="20"/>
      <c r="M4" s="134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5" t="s">
        <v>14</v>
      </c>
      <c r="L6" s="20"/>
    </row>
    <row r="7" s="1" customFormat="1" ht="14.4" customHeight="1">
      <c r="B7" s="20"/>
      <c r="E7" s="136" t="str">
        <f>'Rekapitulace stavby'!K6</f>
        <v>Rekonstrukce ulice v obci Michalovice (Petrovice I)</v>
      </c>
      <c r="F7" s="135"/>
      <c r="G7" s="135"/>
      <c r="H7" s="135"/>
      <c r="L7" s="20"/>
    </row>
    <row r="8" s="1" customFormat="1" ht="12" customHeight="1">
      <c r="B8" s="20"/>
      <c r="D8" s="135" t="s">
        <v>91</v>
      </c>
      <c r="L8" s="20"/>
    </row>
    <row r="9" s="2" customFormat="1" ht="14.4" customHeight="1">
      <c r="A9" s="32"/>
      <c r="B9" s="38"/>
      <c r="C9" s="32"/>
      <c r="D9" s="32"/>
      <c r="E9" s="136" t="s">
        <v>92</v>
      </c>
      <c r="F9" s="32"/>
      <c r="G9" s="32"/>
      <c r="H9" s="32"/>
      <c r="I9" s="32"/>
      <c r="J9" s="32"/>
      <c r="K9" s="32"/>
      <c r="L9" s="13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 ht="12" customHeight="1">
      <c r="A10" s="32"/>
      <c r="B10" s="38"/>
      <c r="C10" s="32"/>
      <c r="D10" s="135" t="s">
        <v>93</v>
      </c>
      <c r="E10" s="32"/>
      <c r="F10" s="32"/>
      <c r="G10" s="32"/>
      <c r="H10" s="32"/>
      <c r="I10" s="32"/>
      <c r="J10" s="32"/>
      <c r="K10" s="32"/>
      <c r="L10" s="13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5.6" customHeight="1">
      <c r="A11" s="32"/>
      <c r="B11" s="38"/>
      <c r="C11" s="32"/>
      <c r="D11" s="32"/>
      <c r="E11" s="138" t="s">
        <v>230</v>
      </c>
      <c r="F11" s="32"/>
      <c r="G11" s="32"/>
      <c r="H11" s="32"/>
      <c r="I11" s="32"/>
      <c r="J11" s="32"/>
      <c r="K11" s="32"/>
      <c r="L11" s="13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>
      <c r="A12" s="32"/>
      <c r="B12" s="38"/>
      <c r="C12" s="32"/>
      <c r="D12" s="32"/>
      <c r="E12" s="32"/>
      <c r="F12" s="32"/>
      <c r="G12" s="32"/>
      <c r="H12" s="32"/>
      <c r="I12" s="32"/>
      <c r="J12" s="32"/>
      <c r="K12" s="32"/>
      <c r="L12" s="13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2" customHeight="1">
      <c r="A13" s="32"/>
      <c r="B13" s="38"/>
      <c r="C13" s="32"/>
      <c r="D13" s="135" t="s">
        <v>16</v>
      </c>
      <c r="E13" s="32"/>
      <c r="F13" s="126" t="s">
        <v>17</v>
      </c>
      <c r="G13" s="32"/>
      <c r="H13" s="32"/>
      <c r="I13" s="135" t="s">
        <v>18</v>
      </c>
      <c r="J13" s="126" t="s">
        <v>17</v>
      </c>
      <c r="K13" s="32"/>
      <c r="L13" s="13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5" t="s">
        <v>19</v>
      </c>
      <c r="E14" s="32"/>
      <c r="F14" s="126" t="s">
        <v>20</v>
      </c>
      <c r="G14" s="32"/>
      <c r="H14" s="32"/>
      <c r="I14" s="135" t="s">
        <v>21</v>
      </c>
      <c r="J14" s="139" t="str">
        <f>'Rekapitulace stavby'!AN8</f>
        <v>12. 12. 2022</v>
      </c>
      <c r="K14" s="32"/>
      <c r="L14" s="13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0.8" customHeight="1">
      <c r="A15" s="32"/>
      <c r="B15" s="38"/>
      <c r="C15" s="32"/>
      <c r="D15" s="32"/>
      <c r="E15" s="32"/>
      <c r="F15" s="32"/>
      <c r="G15" s="32"/>
      <c r="H15" s="32"/>
      <c r="I15" s="32"/>
      <c r="J15" s="32"/>
      <c r="K15" s="32"/>
      <c r="L15" s="13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12" customHeight="1">
      <c r="A16" s="32"/>
      <c r="B16" s="38"/>
      <c r="C16" s="32"/>
      <c r="D16" s="135" t="s">
        <v>23</v>
      </c>
      <c r="E16" s="32"/>
      <c r="F16" s="32"/>
      <c r="G16" s="32"/>
      <c r="H16" s="32"/>
      <c r="I16" s="135" t="s">
        <v>24</v>
      </c>
      <c r="J16" s="126" t="str">
        <f>IF('Rekapitulace stavby'!AN10="","",'Rekapitulace stavby'!AN10)</f>
        <v/>
      </c>
      <c r="K16" s="32"/>
      <c r="L16" s="13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8" customHeight="1">
      <c r="A17" s="32"/>
      <c r="B17" s="38"/>
      <c r="C17" s="32"/>
      <c r="D17" s="32"/>
      <c r="E17" s="126" t="str">
        <f>IF('Rekapitulace stavby'!E11="","",'Rekapitulace stavby'!E11)</f>
        <v>Obec Petrovice I</v>
      </c>
      <c r="F17" s="32"/>
      <c r="G17" s="32"/>
      <c r="H17" s="32"/>
      <c r="I17" s="135" t="s">
        <v>26</v>
      </c>
      <c r="J17" s="126" t="str">
        <f>IF('Rekapitulace stavby'!AN11="","",'Rekapitulace stavby'!AN11)</f>
        <v/>
      </c>
      <c r="K17" s="32"/>
      <c r="L17" s="13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6.96" customHeight="1">
      <c r="A18" s="32"/>
      <c r="B18" s="38"/>
      <c r="C18" s="32"/>
      <c r="D18" s="32"/>
      <c r="E18" s="32"/>
      <c r="F18" s="32"/>
      <c r="G18" s="32"/>
      <c r="H18" s="32"/>
      <c r="I18" s="32"/>
      <c r="J18" s="32"/>
      <c r="K18" s="32"/>
      <c r="L18" s="13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12" customHeight="1">
      <c r="A19" s="32"/>
      <c r="B19" s="38"/>
      <c r="C19" s="32"/>
      <c r="D19" s="135" t="s">
        <v>27</v>
      </c>
      <c r="E19" s="32"/>
      <c r="F19" s="32"/>
      <c r="G19" s="32"/>
      <c r="H19" s="32"/>
      <c r="I19" s="135" t="s">
        <v>24</v>
      </c>
      <c r="J19" s="126" t="str">
        <f>'Rekapitulace stavby'!AN13</f>
        <v/>
      </c>
      <c r="K19" s="32"/>
      <c r="L19" s="13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8" customHeight="1">
      <c r="A20" s="32"/>
      <c r="B20" s="38"/>
      <c r="C20" s="32"/>
      <c r="D20" s="32"/>
      <c r="E20" s="126" t="str">
        <f>'Rekapitulace stavby'!E14</f>
        <v xml:space="preserve"> </v>
      </c>
      <c r="F20" s="126"/>
      <c r="G20" s="126"/>
      <c r="H20" s="126"/>
      <c r="I20" s="135" t="s">
        <v>26</v>
      </c>
      <c r="J20" s="126" t="str">
        <f>'Rekapitulace stavby'!AN14</f>
        <v/>
      </c>
      <c r="K20" s="32"/>
      <c r="L20" s="13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6.96" customHeight="1">
      <c r="A21" s="32"/>
      <c r="B21" s="38"/>
      <c r="C21" s="32"/>
      <c r="D21" s="32"/>
      <c r="E21" s="32"/>
      <c r="F21" s="32"/>
      <c r="G21" s="32"/>
      <c r="H21" s="32"/>
      <c r="I21" s="32"/>
      <c r="J21" s="32"/>
      <c r="K21" s="32"/>
      <c r="L21" s="13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12" customHeight="1">
      <c r="A22" s="32"/>
      <c r="B22" s="38"/>
      <c r="C22" s="32"/>
      <c r="D22" s="135" t="s">
        <v>29</v>
      </c>
      <c r="E22" s="32"/>
      <c r="F22" s="32"/>
      <c r="G22" s="32"/>
      <c r="H22" s="32"/>
      <c r="I22" s="135" t="s">
        <v>24</v>
      </c>
      <c r="J22" s="126" t="str">
        <f>IF('Rekapitulace stavby'!AN16="","",'Rekapitulace stavby'!AN16)</f>
        <v/>
      </c>
      <c r="K22" s="32"/>
      <c r="L22" s="13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8" customHeight="1">
      <c r="A23" s="32"/>
      <c r="B23" s="38"/>
      <c r="C23" s="32"/>
      <c r="D23" s="32"/>
      <c r="E23" s="126" t="str">
        <f>IF('Rekapitulace stavby'!E17="","",'Rekapitulace stavby'!E17)</f>
        <v>VDG Projektování s.r.o.</v>
      </c>
      <c r="F23" s="32"/>
      <c r="G23" s="32"/>
      <c r="H23" s="32"/>
      <c r="I23" s="135" t="s">
        <v>26</v>
      </c>
      <c r="J23" s="126" t="str">
        <f>IF('Rekapitulace stavby'!AN17="","",'Rekapitulace stavby'!AN17)</f>
        <v/>
      </c>
      <c r="K23" s="32"/>
      <c r="L23" s="13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6.96" customHeight="1">
      <c r="A24" s="32"/>
      <c r="B24" s="38"/>
      <c r="C24" s="32"/>
      <c r="D24" s="32"/>
      <c r="E24" s="32"/>
      <c r="F24" s="32"/>
      <c r="G24" s="32"/>
      <c r="H24" s="32"/>
      <c r="I24" s="32"/>
      <c r="J24" s="32"/>
      <c r="K24" s="32"/>
      <c r="L24" s="13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12" customHeight="1">
      <c r="A25" s="32"/>
      <c r="B25" s="38"/>
      <c r="C25" s="32"/>
      <c r="D25" s="135" t="s">
        <v>32</v>
      </c>
      <c r="E25" s="32"/>
      <c r="F25" s="32"/>
      <c r="G25" s="32"/>
      <c r="H25" s="32"/>
      <c r="I25" s="135" t="s">
        <v>24</v>
      </c>
      <c r="J25" s="126" t="str">
        <f>IF('Rekapitulace stavby'!AN19="","",'Rekapitulace stavby'!AN19)</f>
        <v/>
      </c>
      <c r="K25" s="32"/>
      <c r="L25" s="13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8" customHeight="1">
      <c r="A26" s="32"/>
      <c r="B26" s="38"/>
      <c r="C26" s="32"/>
      <c r="D26" s="32"/>
      <c r="E26" s="126" t="str">
        <f>IF('Rekapitulace stavby'!E20="","",'Rekapitulace stavby'!E20)</f>
        <v>Ing. Vítězslav Pavel</v>
      </c>
      <c r="F26" s="32"/>
      <c r="G26" s="32"/>
      <c r="H26" s="32"/>
      <c r="I26" s="135" t="s">
        <v>26</v>
      </c>
      <c r="J26" s="126" t="str">
        <f>IF('Rekapitulace stavby'!AN20="","",'Rekapitulace stavby'!AN20)</f>
        <v/>
      </c>
      <c r="K26" s="32"/>
      <c r="L26" s="13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2" customFormat="1" ht="6.96" customHeight="1">
      <c r="A27" s="32"/>
      <c r="B27" s="38"/>
      <c r="C27" s="32"/>
      <c r="D27" s="32"/>
      <c r="E27" s="32"/>
      <c r="F27" s="32"/>
      <c r="G27" s="32"/>
      <c r="H27" s="32"/>
      <c r="I27" s="32"/>
      <c r="J27" s="32"/>
      <c r="K27" s="32"/>
      <c r="L27" s="137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="2" customFormat="1" ht="12" customHeight="1">
      <c r="A28" s="32"/>
      <c r="B28" s="38"/>
      <c r="C28" s="32"/>
      <c r="D28" s="135" t="s">
        <v>34</v>
      </c>
      <c r="E28" s="32"/>
      <c r="F28" s="32"/>
      <c r="G28" s="32"/>
      <c r="H28" s="32"/>
      <c r="I28" s="32"/>
      <c r="J28" s="32"/>
      <c r="K28" s="32"/>
      <c r="L28" s="13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8" customFormat="1" ht="14.4" customHeight="1">
      <c r="A29" s="140"/>
      <c r="B29" s="141"/>
      <c r="C29" s="140"/>
      <c r="D29" s="140"/>
      <c r="E29" s="142" t="s">
        <v>17</v>
      </c>
      <c r="F29" s="142"/>
      <c r="G29" s="142"/>
      <c r="H29" s="142"/>
      <c r="I29" s="140"/>
      <c r="J29" s="140"/>
      <c r="K29" s="140"/>
      <c r="L29" s="143"/>
      <c r="S29" s="140"/>
      <c r="T29" s="140"/>
      <c r="U29" s="140"/>
      <c r="V29" s="140"/>
      <c r="W29" s="140"/>
      <c r="X29" s="140"/>
      <c r="Y29" s="140"/>
      <c r="Z29" s="140"/>
      <c r="AA29" s="140"/>
      <c r="AB29" s="140"/>
      <c r="AC29" s="140"/>
      <c r="AD29" s="140"/>
      <c r="AE29" s="140"/>
    </row>
    <row r="30" s="2" customFormat="1" ht="6.96" customHeight="1">
      <c r="A30" s="32"/>
      <c r="B30" s="38"/>
      <c r="C30" s="32"/>
      <c r="D30" s="32"/>
      <c r="E30" s="32"/>
      <c r="F30" s="32"/>
      <c r="G30" s="32"/>
      <c r="H30" s="32"/>
      <c r="I30" s="32"/>
      <c r="J30" s="32"/>
      <c r="K30" s="32"/>
      <c r="L30" s="13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4"/>
      <c r="E31" s="144"/>
      <c r="F31" s="144"/>
      <c r="G31" s="144"/>
      <c r="H31" s="144"/>
      <c r="I31" s="144"/>
      <c r="J31" s="144"/>
      <c r="K31" s="144"/>
      <c r="L31" s="13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25.44" customHeight="1">
      <c r="A32" s="32"/>
      <c r="B32" s="38"/>
      <c r="C32" s="32"/>
      <c r="D32" s="145" t="s">
        <v>36</v>
      </c>
      <c r="E32" s="32"/>
      <c r="F32" s="32"/>
      <c r="G32" s="32"/>
      <c r="H32" s="32"/>
      <c r="I32" s="32"/>
      <c r="J32" s="146">
        <f>ROUND(J87, 2)</f>
        <v>4129.3999999999996</v>
      </c>
      <c r="K32" s="32"/>
      <c r="L32" s="13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6.96" customHeight="1">
      <c r="A33" s="32"/>
      <c r="B33" s="38"/>
      <c r="C33" s="32"/>
      <c r="D33" s="144"/>
      <c r="E33" s="144"/>
      <c r="F33" s="144"/>
      <c r="G33" s="144"/>
      <c r="H33" s="144"/>
      <c r="I33" s="144"/>
      <c r="J33" s="144"/>
      <c r="K33" s="144"/>
      <c r="L33" s="13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32"/>
      <c r="F34" s="147" t="s">
        <v>38</v>
      </c>
      <c r="G34" s="32"/>
      <c r="H34" s="32"/>
      <c r="I34" s="147" t="s">
        <v>37</v>
      </c>
      <c r="J34" s="147" t="s">
        <v>39</v>
      </c>
      <c r="K34" s="32"/>
      <c r="L34" s="13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="2" customFormat="1" ht="14.4" customHeight="1">
      <c r="A35" s="32"/>
      <c r="B35" s="38"/>
      <c r="C35" s="32"/>
      <c r="D35" s="148" t="s">
        <v>40</v>
      </c>
      <c r="E35" s="135" t="s">
        <v>41</v>
      </c>
      <c r="F35" s="149">
        <f>ROUND((SUM(BE87:BE97)),  2)</f>
        <v>4129.3999999999996</v>
      </c>
      <c r="G35" s="32"/>
      <c r="H35" s="32"/>
      <c r="I35" s="150">
        <v>0.20999999999999999</v>
      </c>
      <c r="J35" s="149">
        <f>ROUND(((SUM(BE87:BE97))*I35),  2)</f>
        <v>867.16999999999996</v>
      </c>
      <c r="K35" s="32"/>
      <c r="L35" s="13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="2" customFormat="1" ht="14.4" customHeight="1">
      <c r="A36" s="32"/>
      <c r="B36" s="38"/>
      <c r="C36" s="32"/>
      <c r="D36" s="32"/>
      <c r="E36" s="135" t="s">
        <v>42</v>
      </c>
      <c r="F36" s="149">
        <f>ROUND((SUM(BF87:BF97)),  2)</f>
        <v>0</v>
      </c>
      <c r="G36" s="32"/>
      <c r="H36" s="32"/>
      <c r="I36" s="150">
        <v>0.14999999999999999</v>
      </c>
      <c r="J36" s="149">
        <f>ROUND(((SUM(BF87:BF97))*I36),  2)</f>
        <v>0</v>
      </c>
      <c r="K36" s="32"/>
      <c r="L36" s="13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5" t="s">
        <v>43</v>
      </c>
      <c r="F37" s="149">
        <f>ROUND((SUM(BG87:BG97)),  2)</f>
        <v>0</v>
      </c>
      <c r="G37" s="32"/>
      <c r="H37" s="32"/>
      <c r="I37" s="150">
        <v>0.20999999999999999</v>
      </c>
      <c r="J37" s="149">
        <f>0</f>
        <v>0</v>
      </c>
      <c r="K37" s="32"/>
      <c r="L37" s="13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14.4" customHeight="1">
      <c r="A38" s="32"/>
      <c r="B38" s="38"/>
      <c r="C38" s="32"/>
      <c r="D38" s="32"/>
      <c r="E38" s="135" t="s">
        <v>44</v>
      </c>
      <c r="F38" s="149">
        <f>ROUND((SUM(BH87:BH97)),  2)</f>
        <v>0</v>
      </c>
      <c r="G38" s="32"/>
      <c r="H38" s="32"/>
      <c r="I38" s="150">
        <v>0.14999999999999999</v>
      </c>
      <c r="J38" s="149">
        <f>0</f>
        <v>0</v>
      </c>
      <c r="K38" s="32"/>
      <c r="L38" s="13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14.4" customHeight="1">
      <c r="A39" s="32"/>
      <c r="B39" s="38"/>
      <c r="C39" s="32"/>
      <c r="D39" s="32"/>
      <c r="E39" s="135" t="s">
        <v>45</v>
      </c>
      <c r="F39" s="149">
        <f>ROUND((SUM(BI87:BI97)),  2)</f>
        <v>0</v>
      </c>
      <c r="G39" s="32"/>
      <c r="H39" s="32"/>
      <c r="I39" s="150">
        <v>0</v>
      </c>
      <c r="J39" s="149">
        <f>0</f>
        <v>0</v>
      </c>
      <c r="K39" s="32"/>
      <c r="L39" s="13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6.96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13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2" customFormat="1" ht="25.44" customHeight="1">
      <c r="A41" s="32"/>
      <c r="B41" s="38"/>
      <c r="C41" s="151"/>
      <c r="D41" s="152" t="s">
        <v>46</v>
      </c>
      <c r="E41" s="153"/>
      <c r="F41" s="153"/>
      <c r="G41" s="154" t="s">
        <v>47</v>
      </c>
      <c r="H41" s="155" t="s">
        <v>48</v>
      </c>
      <c r="I41" s="153"/>
      <c r="J41" s="156">
        <f>SUM(J32:J39)</f>
        <v>4996.5699999999997</v>
      </c>
      <c r="K41" s="157"/>
      <c r="L41" s="137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="2" customFormat="1" ht="14.4" customHeight="1">
      <c r="A42" s="32"/>
      <c r="B42" s="158"/>
      <c r="C42" s="159"/>
      <c r="D42" s="159"/>
      <c r="E42" s="159"/>
      <c r="F42" s="159"/>
      <c r="G42" s="159"/>
      <c r="H42" s="159"/>
      <c r="I42" s="159"/>
      <c r="J42" s="159"/>
      <c r="K42" s="159"/>
      <c r="L42" s="137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="2" customFormat="1" ht="6.96" customHeight="1">
      <c r="A46" s="32"/>
      <c r="B46" s="160"/>
      <c r="C46" s="161"/>
      <c r="D46" s="161"/>
      <c r="E46" s="161"/>
      <c r="F46" s="161"/>
      <c r="G46" s="161"/>
      <c r="H46" s="161"/>
      <c r="I46" s="161"/>
      <c r="J46" s="161"/>
      <c r="K46" s="161"/>
      <c r="L46" s="137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="2" customFormat="1" ht="24.96" customHeight="1">
      <c r="A47" s="32"/>
      <c r="B47" s="33"/>
      <c r="C47" s="23" t="s">
        <v>95</v>
      </c>
      <c r="D47" s="34"/>
      <c r="E47" s="34"/>
      <c r="F47" s="34"/>
      <c r="G47" s="34"/>
      <c r="H47" s="34"/>
      <c r="I47" s="34"/>
      <c r="J47" s="34"/>
      <c r="K47" s="34"/>
      <c r="L47" s="137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="2" customFormat="1" ht="6.96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137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="2" customFormat="1" ht="12" customHeight="1">
      <c r="A49" s="32"/>
      <c r="B49" s="33"/>
      <c r="C49" s="29" t="s">
        <v>14</v>
      </c>
      <c r="D49" s="34"/>
      <c r="E49" s="34"/>
      <c r="F49" s="34"/>
      <c r="G49" s="34"/>
      <c r="H49" s="34"/>
      <c r="I49" s="34"/>
      <c r="J49" s="34"/>
      <c r="K49" s="34"/>
      <c r="L49" s="137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="2" customFormat="1" ht="14.4" customHeight="1">
      <c r="A50" s="32"/>
      <c r="B50" s="33"/>
      <c r="C50" s="34"/>
      <c r="D50" s="34"/>
      <c r="E50" s="162" t="str">
        <f>E7</f>
        <v>Rekonstrukce ulice v obci Michalovice (Petrovice I)</v>
      </c>
      <c r="F50" s="29"/>
      <c r="G50" s="29"/>
      <c r="H50" s="29"/>
      <c r="I50" s="34"/>
      <c r="J50" s="34"/>
      <c r="K50" s="34"/>
      <c r="L50" s="137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="1" customFormat="1" ht="12" customHeight="1">
      <c r="B51" s="21"/>
      <c r="C51" s="29" t="s">
        <v>91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4.4" customHeight="1">
      <c r="A52" s="32"/>
      <c r="B52" s="33"/>
      <c r="C52" s="34"/>
      <c r="D52" s="34"/>
      <c r="E52" s="162" t="s">
        <v>92</v>
      </c>
      <c r="F52" s="34"/>
      <c r="G52" s="34"/>
      <c r="H52" s="34"/>
      <c r="I52" s="34"/>
      <c r="J52" s="34"/>
      <c r="K52" s="34"/>
      <c r="L52" s="137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="2" customFormat="1" ht="12" customHeight="1">
      <c r="A53" s="32"/>
      <c r="B53" s="33"/>
      <c r="C53" s="29" t="s">
        <v>93</v>
      </c>
      <c r="D53" s="34"/>
      <c r="E53" s="34"/>
      <c r="F53" s="34"/>
      <c r="G53" s="34"/>
      <c r="H53" s="34"/>
      <c r="I53" s="34"/>
      <c r="J53" s="34"/>
      <c r="K53" s="34"/>
      <c r="L53" s="137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="2" customFormat="1" ht="15.6" customHeight="1">
      <c r="A54" s="32"/>
      <c r="B54" s="33"/>
      <c r="C54" s="34"/>
      <c r="D54" s="34"/>
      <c r="E54" s="62" t="str">
        <f>E11</f>
        <v>03 - Dokončovací práce</v>
      </c>
      <c r="F54" s="34"/>
      <c r="G54" s="34"/>
      <c r="H54" s="34"/>
      <c r="I54" s="34"/>
      <c r="J54" s="34"/>
      <c r="K54" s="34"/>
      <c r="L54" s="137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="2" customFormat="1" ht="6.96" customHeight="1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137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="2" customFormat="1" ht="12" customHeight="1">
      <c r="A56" s="32"/>
      <c r="B56" s="33"/>
      <c r="C56" s="29" t="s">
        <v>19</v>
      </c>
      <c r="D56" s="34"/>
      <c r="E56" s="34"/>
      <c r="F56" s="26" t="str">
        <f>F14</f>
        <v>Petrovice I</v>
      </c>
      <c r="G56" s="34"/>
      <c r="H56" s="34"/>
      <c r="I56" s="29" t="s">
        <v>21</v>
      </c>
      <c r="J56" s="65" t="str">
        <f>IF(J14="","",J14)</f>
        <v>12. 12. 2022</v>
      </c>
      <c r="K56" s="34"/>
      <c r="L56" s="137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="2" customFormat="1" ht="6.96" customHeight="1">
      <c r="A57" s="32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137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="2" customFormat="1" ht="26.4" customHeight="1">
      <c r="A58" s="32"/>
      <c r="B58" s="33"/>
      <c r="C58" s="29" t="s">
        <v>23</v>
      </c>
      <c r="D58" s="34"/>
      <c r="E58" s="34"/>
      <c r="F58" s="26" t="str">
        <f>E17</f>
        <v>Obec Petrovice I</v>
      </c>
      <c r="G58" s="34"/>
      <c r="H58" s="34"/>
      <c r="I58" s="29" t="s">
        <v>29</v>
      </c>
      <c r="J58" s="30" t="str">
        <f>E23</f>
        <v>VDG Projektování s.r.o.</v>
      </c>
      <c r="K58" s="34"/>
      <c r="L58" s="137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="2" customFormat="1" ht="15.6" customHeight="1">
      <c r="A59" s="32"/>
      <c r="B59" s="33"/>
      <c r="C59" s="29" t="s">
        <v>27</v>
      </c>
      <c r="D59" s="34"/>
      <c r="E59" s="34"/>
      <c r="F59" s="26" t="str">
        <f>IF(E20="","",E20)</f>
        <v xml:space="preserve"> </v>
      </c>
      <c r="G59" s="34"/>
      <c r="H59" s="34"/>
      <c r="I59" s="29" t="s">
        <v>32</v>
      </c>
      <c r="J59" s="30" t="str">
        <f>E26</f>
        <v>Ing. Vítězslav Pavel</v>
      </c>
      <c r="K59" s="34"/>
      <c r="L59" s="137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="2" customFormat="1" ht="10.32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37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="2" customFormat="1" ht="29.28" customHeight="1">
      <c r="A61" s="32"/>
      <c r="B61" s="33"/>
      <c r="C61" s="163" t="s">
        <v>96</v>
      </c>
      <c r="D61" s="164"/>
      <c r="E61" s="164"/>
      <c r="F61" s="164"/>
      <c r="G61" s="164"/>
      <c r="H61" s="164"/>
      <c r="I61" s="164"/>
      <c r="J61" s="165" t="s">
        <v>97</v>
      </c>
      <c r="K61" s="164"/>
      <c r="L61" s="13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="2" customFormat="1" ht="10.32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  <c r="K62" s="34"/>
      <c r="L62" s="137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="2" customFormat="1" ht="22.8" customHeight="1">
      <c r="A63" s="32"/>
      <c r="B63" s="33"/>
      <c r="C63" s="166" t="s">
        <v>68</v>
      </c>
      <c r="D63" s="34"/>
      <c r="E63" s="34"/>
      <c r="F63" s="34"/>
      <c r="G63" s="34"/>
      <c r="H63" s="34"/>
      <c r="I63" s="34"/>
      <c r="J63" s="95">
        <f>J87</f>
        <v>4129.3999999999996</v>
      </c>
      <c r="K63" s="34"/>
      <c r="L63" s="137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7" t="s">
        <v>98</v>
      </c>
    </row>
    <row r="64" s="9" customFormat="1" ht="24.96" customHeight="1">
      <c r="A64" s="9"/>
      <c r="B64" s="167"/>
      <c r="C64" s="168"/>
      <c r="D64" s="169" t="s">
        <v>99</v>
      </c>
      <c r="E64" s="170"/>
      <c r="F64" s="170"/>
      <c r="G64" s="170"/>
      <c r="H64" s="170"/>
      <c r="I64" s="170"/>
      <c r="J64" s="171">
        <f>J88</f>
        <v>4129.3999999999996</v>
      </c>
      <c r="K64" s="168"/>
      <c r="L64" s="17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3"/>
      <c r="C65" s="118"/>
      <c r="D65" s="174" t="s">
        <v>196</v>
      </c>
      <c r="E65" s="175"/>
      <c r="F65" s="175"/>
      <c r="G65" s="175"/>
      <c r="H65" s="175"/>
      <c r="I65" s="175"/>
      <c r="J65" s="176">
        <f>J89</f>
        <v>4129.3999999999996</v>
      </c>
      <c r="K65" s="118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2"/>
      <c r="B66" s="33"/>
      <c r="C66" s="34"/>
      <c r="D66" s="34"/>
      <c r="E66" s="34"/>
      <c r="F66" s="34"/>
      <c r="G66" s="34"/>
      <c r="H66" s="34"/>
      <c r="I66" s="34"/>
      <c r="J66" s="34"/>
      <c r="K66" s="34"/>
      <c r="L66" s="137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="2" customFormat="1" ht="6.96" customHeight="1">
      <c r="A67" s="32"/>
      <c r="B67" s="52"/>
      <c r="C67" s="53"/>
      <c r="D67" s="53"/>
      <c r="E67" s="53"/>
      <c r="F67" s="53"/>
      <c r="G67" s="53"/>
      <c r="H67" s="53"/>
      <c r="I67" s="53"/>
      <c r="J67" s="53"/>
      <c r="K67" s="53"/>
      <c r="L67" s="137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71" s="2" customFormat="1" ht="6.96" customHeight="1">
      <c r="A71" s="32"/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137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="2" customFormat="1" ht="24.96" customHeight="1">
      <c r="A72" s="32"/>
      <c r="B72" s="33"/>
      <c r="C72" s="23" t="s">
        <v>104</v>
      </c>
      <c r="D72" s="34"/>
      <c r="E72" s="34"/>
      <c r="F72" s="34"/>
      <c r="G72" s="34"/>
      <c r="H72" s="34"/>
      <c r="I72" s="34"/>
      <c r="J72" s="34"/>
      <c r="K72" s="34"/>
      <c r="L72" s="137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="2" customFormat="1" ht="6.96" customHeight="1">
      <c r="A73" s="32"/>
      <c r="B73" s="33"/>
      <c r="C73" s="34"/>
      <c r="D73" s="34"/>
      <c r="E73" s="34"/>
      <c r="F73" s="34"/>
      <c r="G73" s="34"/>
      <c r="H73" s="34"/>
      <c r="I73" s="34"/>
      <c r="J73" s="34"/>
      <c r="K73" s="34"/>
      <c r="L73" s="137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="2" customFormat="1" ht="12" customHeight="1">
      <c r="A74" s="32"/>
      <c r="B74" s="33"/>
      <c r="C74" s="29" t="s">
        <v>14</v>
      </c>
      <c r="D74" s="34"/>
      <c r="E74" s="34"/>
      <c r="F74" s="34"/>
      <c r="G74" s="34"/>
      <c r="H74" s="34"/>
      <c r="I74" s="34"/>
      <c r="J74" s="34"/>
      <c r="K74" s="34"/>
      <c r="L74" s="137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="2" customFormat="1" ht="14.4" customHeight="1">
      <c r="A75" s="32"/>
      <c r="B75" s="33"/>
      <c r="C75" s="34"/>
      <c r="D75" s="34"/>
      <c r="E75" s="162" t="str">
        <f>E7</f>
        <v>Rekonstrukce ulice v obci Michalovice (Petrovice I)</v>
      </c>
      <c r="F75" s="29"/>
      <c r="G75" s="29"/>
      <c r="H75" s="29"/>
      <c r="I75" s="34"/>
      <c r="J75" s="34"/>
      <c r="K75" s="34"/>
      <c r="L75" s="137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="1" customFormat="1" ht="12" customHeight="1">
      <c r="B76" s="21"/>
      <c r="C76" s="29" t="s">
        <v>91</v>
      </c>
      <c r="D76" s="22"/>
      <c r="E76" s="22"/>
      <c r="F76" s="22"/>
      <c r="G76" s="22"/>
      <c r="H76" s="22"/>
      <c r="I76" s="22"/>
      <c r="J76" s="22"/>
      <c r="K76" s="22"/>
      <c r="L76" s="20"/>
    </row>
    <row r="77" s="2" customFormat="1" ht="14.4" customHeight="1">
      <c r="A77" s="32"/>
      <c r="B77" s="33"/>
      <c r="C77" s="34"/>
      <c r="D77" s="34"/>
      <c r="E77" s="162" t="s">
        <v>92</v>
      </c>
      <c r="F77" s="34"/>
      <c r="G77" s="34"/>
      <c r="H77" s="34"/>
      <c r="I77" s="34"/>
      <c r="J77" s="34"/>
      <c r="K77" s="34"/>
      <c r="L77" s="13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="2" customFormat="1" ht="12" customHeight="1">
      <c r="A78" s="32"/>
      <c r="B78" s="33"/>
      <c r="C78" s="29" t="s">
        <v>93</v>
      </c>
      <c r="D78" s="34"/>
      <c r="E78" s="34"/>
      <c r="F78" s="34"/>
      <c r="G78" s="34"/>
      <c r="H78" s="34"/>
      <c r="I78" s="34"/>
      <c r="J78" s="34"/>
      <c r="K78" s="34"/>
      <c r="L78" s="137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="2" customFormat="1" ht="15.6" customHeight="1">
      <c r="A79" s="32"/>
      <c r="B79" s="33"/>
      <c r="C79" s="34"/>
      <c r="D79" s="34"/>
      <c r="E79" s="62" t="str">
        <f>E11</f>
        <v>03 - Dokončovací práce</v>
      </c>
      <c r="F79" s="34"/>
      <c r="G79" s="34"/>
      <c r="H79" s="34"/>
      <c r="I79" s="34"/>
      <c r="J79" s="34"/>
      <c r="K79" s="34"/>
      <c r="L79" s="137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="2" customFormat="1" ht="6.96" customHeight="1">
      <c r="A80" s="32"/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137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="2" customFormat="1" ht="12" customHeight="1">
      <c r="A81" s="32"/>
      <c r="B81" s="33"/>
      <c r="C81" s="29" t="s">
        <v>19</v>
      </c>
      <c r="D81" s="34"/>
      <c r="E81" s="34"/>
      <c r="F81" s="26" t="str">
        <f>F14</f>
        <v>Petrovice I</v>
      </c>
      <c r="G81" s="34"/>
      <c r="H81" s="34"/>
      <c r="I81" s="29" t="s">
        <v>21</v>
      </c>
      <c r="J81" s="65" t="str">
        <f>IF(J14="","",J14)</f>
        <v>12. 12. 2022</v>
      </c>
      <c r="K81" s="34"/>
      <c r="L81" s="13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6.96" customHeight="1">
      <c r="A82" s="32"/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13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26.4" customHeight="1">
      <c r="A83" s="32"/>
      <c r="B83" s="33"/>
      <c r="C83" s="29" t="s">
        <v>23</v>
      </c>
      <c r="D83" s="34"/>
      <c r="E83" s="34"/>
      <c r="F83" s="26" t="str">
        <f>E17</f>
        <v>Obec Petrovice I</v>
      </c>
      <c r="G83" s="34"/>
      <c r="H83" s="34"/>
      <c r="I83" s="29" t="s">
        <v>29</v>
      </c>
      <c r="J83" s="30" t="str">
        <f>E23</f>
        <v>VDG Projektování s.r.o.</v>
      </c>
      <c r="K83" s="34"/>
      <c r="L83" s="13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5.6" customHeight="1">
      <c r="A84" s="32"/>
      <c r="B84" s="33"/>
      <c r="C84" s="29" t="s">
        <v>27</v>
      </c>
      <c r="D84" s="34"/>
      <c r="E84" s="34"/>
      <c r="F84" s="26" t="str">
        <f>IF(E20="","",E20)</f>
        <v xml:space="preserve"> </v>
      </c>
      <c r="G84" s="34"/>
      <c r="H84" s="34"/>
      <c r="I84" s="29" t="s">
        <v>32</v>
      </c>
      <c r="J84" s="30" t="str">
        <f>E26</f>
        <v>Ing. Vítězslav Pavel</v>
      </c>
      <c r="K84" s="34"/>
      <c r="L84" s="13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0.32" customHeight="1">
      <c r="A85" s="32"/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13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11" customFormat="1" ht="29.28" customHeight="1">
      <c r="A86" s="178"/>
      <c r="B86" s="179"/>
      <c r="C86" s="180" t="s">
        <v>105</v>
      </c>
      <c r="D86" s="181" t="s">
        <v>55</v>
      </c>
      <c r="E86" s="181" t="s">
        <v>51</v>
      </c>
      <c r="F86" s="181" t="s">
        <v>52</v>
      </c>
      <c r="G86" s="181" t="s">
        <v>106</v>
      </c>
      <c r="H86" s="181" t="s">
        <v>107</v>
      </c>
      <c r="I86" s="181" t="s">
        <v>108</v>
      </c>
      <c r="J86" s="181" t="s">
        <v>97</v>
      </c>
      <c r="K86" s="182" t="s">
        <v>109</v>
      </c>
      <c r="L86" s="183"/>
      <c r="M86" s="85" t="s">
        <v>17</v>
      </c>
      <c r="N86" s="86" t="s">
        <v>40</v>
      </c>
      <c r="O86" s="86" t="s">
        <v>110</v>
      </c>
      <c r="P86" s="86" t="s">
        <v>111</v>
      </c>
      <c r="Q86" s="86" t="s">
        <v>112</v>
      </c>
      <c r="R86" s="86" t="s">
        <v>113</v>
      </c>
      <c r="S86" s="86" t="s">
        <v>114</v>
      </c>
      <c r="T86" s="87" t="s">
        <v>115</v>
      </c>
      <c r="U86" s="178"/>
      <c r="V86" s="178"/>
      <c r="W86" s="178"/>
      <c r="X86" s="178"/>
      <c r="Y86" s="178"/>
      <c r="Z86" s="178"/>
      <c r="AA86" s="178"/>
      <c r="AB86" s="178"/>
      <c r="AC86" s="178"/>
      <c r="AD86" s="178"/>
      <c r="AE86" s="178"/>
    </row>
    <row r="87" s="2" customFormat="1" ht="22.8" customHeight="1">
      <c r="A87" s="32"/>
      <c r="B87" s="33"/>
      <c r="C87" s="92" t="s">
        <v>116</v>
      </c>
      <c r="D87" s="34"/>
      <c r="E87" s="34"/>
      <c r="F87" s="34"/>
      <c r="G87" s="34"/>
      <c r="H87" s="34"/>
      <c r="I87" s="34"/>
      <c r="J87" s="184">
        <f>BK87</f>
        <v>4129.3999999999996</v>
      </c>
      <c r="K87" s="34"/>
      <c r="L87" s="38"/>
      <c r="M87" s="88"/>
      <c r="N87" s="185"/>
      <c r="O87" s="89"/>
      <c r="P87" s="186">
        <f>P88</f>
        <v>7.7219999999999995</v>
      </c>
      <c r="Q87" s="89"/>
      <c r="R87" s="186">
        <f>R88</f>
        <v>0.079199999999999993</v>
      </c>
      <c r="S87" s="89"/>
      <c r="T87" s="187">
        <f>T88</f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T87" s="17" t="s">
        <v>69</v>
      </c>
      <c r="AU87" s="17" t="s">
        <v>98</v>
      </c>
      <c r="BK87" s="188">
        <f>BK88</f>
        <v>4129.3999999999996</v>
      </c>
    </row>
    <row r="88" s="12" customFormat="1" ht="25.92" customHeight="1">
      <c r="A88" s="12"/>
      <c r="B88" s="189"/>
      <c r="C88" s="190"/>
      <c r="D88" s="191" t="s">
        <v>69</v>
      </c>
      <c r="E88" s="192" t="s">
        <v>117</v>
      </c>
      <c r="F88" s="192" t="s">
        <v>118</v>
      </c>
      <c r="G88" s="190"/>
      <c r="H88" s="190"/>
      <c r="I88" s="190"/>
      <c r="J88" s="193">
        <f>BK88</f>
        <v>4129.3999999999996</v>
      </c>
      <c r="K88" s="190"/>
      <c r="L88" s="194"/>
      <c r="M88" s="195"/>
      <c r="N88" s="196"/>
      <c r="O88" s="196"/>
      <c r="P88" s="197">
        <f>P89</f>
        <v>7.7219999999999995</v>
      </c>
      <c r="Q88" s="196"/>
      <c r="R88" s="197">
        <f>R89</f>
        <v>0.079199999999999993</v>
      </c>
      <c r="S88" s="196"/>
      <c r="T88" s="198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9" t="s">
        <v>74</v>
      </c>
      <c r="AT88" s="200" t="s">
        <v>69</v>
      </c>
      <c r="AU88" s="200" t="s">
        <v>70</v>
      </c>
      <c r="AY88" s="199" t="s">
        <v>119</v>
      </c>
      <c r="BK88" s="201">
        <f>BK89</f>
        <v>4129.3999999999996</v>
      </c>
    </row>
    <row r="89" s="12" customFormat="1" ht="22.8" customHeight="1">
      <c r="A89" s="12"/>
      <c r="B89" s="189"/>
      <c r="C89" s="190"/>
      <c r="D89" s="191" t="s">
        <v>69</v>
      </c>
      <c r="E89" s="202" t="s">
        <v>154</v>
      </c>
      <c r="F89" s="202" t="s">
        <v>198</v>
      </c>
      <c r="G89" s="190"/>
      <c r="H89" s="190"/>
      <c r="I89" s="190"/>
      <c r="J89" s="203">
        <f>BK89</f>
        <v>4129.3999999999996</v>
      </c>
      <c r="K89" s="190"/>
      <c r="L89" s="194"/>
      <c r="M89" s="195"/>
      <c r="N89" s="196"/>
      <c r="O89" s="196"/>
      <c r="P89" s="197">
        <f>SUM(P90:P97)</f>
        <v>7.7219999999999995</v>
      </c>
      <c r="Q89" s="196"/>
      <c r="R89" s="197">
        <f>SUM(R90:R97)</f>
        <v>0.079199999999999993</v>
      </c>
      <c r="S89" s="196"/>
      <c r="T89" s="198">
        <f>SUM(T90:T97)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9" t="s">
        <v>74</v>
      </c>
      <c r="AT89" s="200" t="s">
        <v>69</v>
      </c>
      <c r="AU89" s="200" t="s">
        <v>74</v>
      </c>
      <c r="AY89" s="199" t="s">
        <v>119</v>
      </c>
      <c r="BK89" s="201">
        <f>SUM(BK90:BK97)</f>
        <v>4129.3999999999996</v>
      </c>
    </row>
    <row r="90" s="2" customFormat="1" ht="14.4" customHeight="1">
      <c r="A90" s="32"/>
      <c r="B90" s="33"/>
      <c r="C90" s="204" t="s">
        <v>74</v>
      </c>
      <c r="D90" s="204" t="s">
        <v>120</v>
      </c>
      <c r="E90" s="205" t="s">
        <v>231</v>
      </c>
      <c r="F90" s="206" t="s">
        <v>232</v>
      </c>
      <c r="G90" s="207" t="s">
        <v>219</v>
      </c>
      <c r="H90" s="208">
        <v>22</v>
      </c>
      <c r="I90" s="209">
        <v>61.700000000000003</v>
      </c>
      <c r="J90" s="209">
        <f>ROUND(I90*H90,2)</f>
        <v>1357.4000000000001</v>
      </c>
      <c r="K90" s="206" t="s">
        <v>124</v>
      </c>
      <c r="L90" s="38"/>
      <c r="M90" s="210" t="s">
        <v>17</v>
      </c>
      <c r="N90" s="211" t="s">
        <v>41</v>
      </c>
      <c r="O90" s="212">
        <v>0.045999999999999999</v>
      </c>
      <c r="P90" s="212">
        <f>O90*H90</f>
        <v>1.012</v>
      </c>
      <c r="Q90" s="212">
        <v>0.0035999999999999999</v>
      </c>
      <c r="R90" s="212">
        <f>Q90*H90</f>
        <v>0.079199999999999993</v>
      </c>
      <c r="S90" s="212">
        <v>0</v>
      </c>
      <c r="T90" s="213">
        <f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214" t="s">
        <v>125</v>
      </c>
      <c r="AT90" s="214" t="s">
        <v>120</v>
      </c>
      <c r="AU90" s="214" t="s">
        <v>78</v>
      </c>
      <c r="AY90" s="17" t="s">
        <v>119</v>
      </c>
      <c r="BE90" s="215">
        <f>IF(N90="základní",J90,0)</f>
        <v>1357.4000000000001</v>
      </c>
      <c r="BF90" s="215">
        <f>IF(N90="snížená",J90,0)</f>
        <v>0</v>
      </c>
      <c r="BG90" s="215">
        <f>IF(N90="zákl. přenesená",J90,0)</f>
        <v>0</v>
      </c>
      <c r="BH90" s="215">
        <f>IF(N90="sníž. přenesená",J90,0)</f>
        <v>0</v>
      </c>
      <c r="BI90" s="215">
        <f>IF(N90="nulová",J90,0)</f>
        <v>0</v>
      </c>
      <c r="BJ90" s="17" t="s">
        <v>74</v>
      </c>
      <c r="BK90" s="215">
        <f>ROUND(I90*H90,2)</f>
        <v>1357.4000000000001</v>
      </c>
      <c r="BL90" s="17" t="s">
        <v>125</v>
      </c>
      <c r="BM90" s="214" t="s">
        <v>233</v>
      </c>
    </row>
    <row r="91" s="2" customFormat="1">
      <c r="A91" s="32"/>
      <c r="B91" s="33"/>
      <c r="C91" s="34"/>
      <c r="D91" s="216" t="s">
        <v>127</v>
      </c>
      <c r="E91" s="34"/>
      <c r="F91" s="217" t="s">
        <v>234</v>
      </c>
      <c r="G91" s="34"/>
      <c r="H91" s="34"/>
      <c r="I91" s="34"/>
      <c r="J91" s="34"/>
      <c r="K91" s="34"/>
      <c r="L91" s="38"/>
      <c r="M91" s="218"/>
      <c r="N91" s="219"/>
      <c r="O91" s="77"/>
      <c r="P91" s="77"/>
      <c r="Q91" s="77"/>
      <c r="R91" s="77"/>
      <c r="S91" s="77"/>
      <c r="T91" s="78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T91" s="17" t="s">
        <v>127</v>
      </c>
      <c r="AU91" s="17" t="s">
        <v>78</v>
      </c>
    </row>
    <row r="92" s="13" customFormat="1">
      <c r="A92" s="13"/>
      <c r="B92" s="220"/>
      <c r="C92" s="221"/>
      <c r="D92" s="222" t="s">
        <v>129</v>
      </c>
      <c r="E92" s="223" t="s">
        <v>17</v>
      </c>
      <c r="F92" s="224" t="s">
        <v>222</v>
      </c>
      <c r="G92" s="221"/>
      <c r="H92" s="225">
        <v>22</v>
      </c>
      <c r="I92" s="221"/>
      <c r="J92" s="221"/>
      <c r="K92" s="221"/>
      <c r="L92" s="226"/>
      <c r="M92" s="227"/>
      <c r="N92" s="228"/>
      <c r="O92" s="228"/>
      <c r="P92" s="228"/>
      <c r="Q92" s="228"/>
      <c r="R92" s="228"/>
      <c r="S92" s="228"/>
      <c r="T92" s="229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0" t="s">
        <v>129</v>
      </c>
      <c r="AU92" s="230" t="s">
        <v>78</v>
      </c>
      <c r="AV92" s="13" t="s">
        <v>78</v>
      </c>
      <c r="AW92" s="13" t="s">
        <v>31</v>
      </c>
      <c r="AX92" s="13" t="s">
        <v>74</v>
      </c>
      <c r="AY92" s="230" t="s">
        <v>119</v>
      </c>
    </row>
    <row r="93" s="14" customFormat="1">
      <c r="A93" s="14"/>
      <c r="B93" s="231"/>
      <c r="C93" s="232"/>
      <c r="D93" s="222" t="s">
        <v>129</v>
      </c>
      <c r="E93" s="233" t="s">
        <v>17</v>
      </c>
      <c r="F93" s="234" t="s">
        <v>235</v>
      </c>
      <c r="G93" s="232"/>
      <c r="H93" s="233" t="s">
        <v>17</v>
      </c>
      <c r="I93" s="232"/>
      <c r="J93" s="232"/>
      <c r="K93" s="232"/>
      <c r="L93" s="235"/>
      <c r="M93" s="236"/>
      <c r="N93" s="237"/>
      <c r="O93" s="237"/>
      <c r="P93" s="237"/>
      <c r="Q93" s="237"/>
      <c r="R93" s="237"/>
      <c r="S93" s="237"/>
      <c r="T93" s="238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39" t="s">
        <v>129</v>
      </c>
      <c r="AU93" s="239" t="s">
        <v>78</v>
      </c>
      <c r="AV93" s="14" t="s">
        <v>74</v>
      </c>
      <c r="AW93" s="14" t="s">
        <v>31</v>
      </c>
      <c r="AX93" s="14" t="s">
        <v>70</v>
      </c>
      <c r="AY93" s="239" t="s">
        <v>119</v>
      </c>
    </row>
    <row r="94" s="2" customFormat="1" ht="14.4" customHeight="1">
      <c r="A94" s="32"/>
      <c r="B94" s="33"/>
      <c r="C94" s="204" t="s">
        <v>78</v>
      </c>
      <c r="D94" s="204" t="s">
        <v>120</v>
      </c>
      <c r="E94" s="205" t="s">
        <v>236</v>
      </c>
      <c r="F94" s="206" t="s">
        <v>237</v>
      </c>
      <c r="G94" s="207" t="s">
        <v>219</v>
      </c>
      <c r="H94" s="208">
        <v>22</v>
      </c>
      <c r="I94" s="209">
        <v>126</v>
      </c>
      <c r="J94" s="209">
        <f>ROUND(I94*H94,2)</f>
        <v>2772</v>
      </c>
      <c r="K94" s="206" t="s">
        <v>124</v>
      </c>
      <c r="L94" s="38"/>
      <c r="M94" s="210" t="s">
        <v>17</v>
      </c>
      <c r="N94" s="211" t="s">
        <v>41</v>
      </c>
      <c r="O94" s="212">
        <v>0.30499999999999999</v>
      </c>
      <c r="P94" s="212">
        <f>O94*H94</f>
        <v>6.71</v>
      </c>
      <c r="Q94" s="212">
        <v>0</v>
      </c>
      <c r="R94" s="212">
        <f>Q94*H94</f>
        <v>0</v>
      </c>
      <c r="S94" s="212">
        <v>0</v>
      </c>
      <c r="T94" s="213">
        <f>S94*H94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214" t="s">
        <v>125</v>
      </c>
      <c r="AT94" s="214" t="s">
        <v>120</v>
      </c>
      <c r="AU94" s="214" t="s">
        <v>78</v>
      </c>
      <c r="AY94" s="17" t="s">
        <v>119</v>
      </c>
      <c r="BE94" s="215">
        <f>IF(N94="základní",J94,0)</f>
        <v>2772</v>
      </c>
      <c r="BF94" s="215">
        <f>IF(N94="snížená",J94,0)</f>
        <v>0</v>
      </c>
      <c r="BG94" s="215">
        <f>IF(N94="zákl. přenesená",J94,0)</f>
        <v>0</v>
      </c>
      <c r="BH94" s="215">
        <f>IF(N94="sníž. přenesená",J94,0)</f>
        <v>0</v>
      </c>
      <c r="BI94" s="215">
        <f>IF(N94="nulová",J94,0)</f>
        <v>0</v>
      </c>
      <c r="BJ94" s="17" t="s">
        <v>74</v>
      </c>
      <c r="BK94" s="215">
        <f>ROUND(I94*H94,2)</f>
        <v>2772</v>
      </c>
      <c r="BL94" s="17" t="s">
        <v>125</v>
      </c>
      <c r="BM94" s="214" t="s">
        <v>238</v>
      </c>
    </row>
    <row r="95" s="2" customFormat="1">
      <c r="A95" s="32"/>
      <c r="B95" s="33"/>
      <c r="C95" s="34"/>
      <c r="D95" s="216" t="s">
        <v>127</v>
      </c>
      <c r="E95" s="34"/>
      <c r="F95" s="217" t="s">
        <v>239</v>
      </c>
      <c r="G95" s="34"/>
      <c r="H95" s="34"/>
      <c r="I95" s="34"/>
      <c r="J95" s="34"/>
      <c r="K95" s="34"/>
      <c r="L95" s="38"/>
      <c r="M95" s="218"/>
      <c r="N95" s="219"/>
      <c r="O95" s="77"/>
      <c r="P95" s="77"/>
      <c r="Q95" s="77"/>
      <c r="R95" s="77"/>
      <c r="S95" s="77"/>
      <c r="T95" s="78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T95" s="17" t="s">
        <v>127</v>
      </c>
      <c r="AU95" s="17" t="s">
        <v>78</v>
      </c>
    </row>
    <row r="96" s="13" customFormat="1">
      <c r="A96" s="13"/>
      <c r="B96" s="220"/>
      <c r="C96" s="221"/>
      <c r="D96" s="222" t="s">
        <v>129</v>
      </c>
      <c r="E96" s="223" t="s">
        <v>17</v>
      </c>
      <c r="F96" s="224" t="s">
        <v>222</v>
      </c>
      <c r="G96" s="221"/>
      <c r="H96" s="225">
        <v>22</v>
      </c>
      <c r="I96" s="221"/>
      <c r="J96" s="221"/>
      <c r="K96" s="221"/>
      <c r="L96" s="226"/>
      <c r="M96" s="227"/>
      <c r="N96" s="228"/>
      <c r="O96" s="228"/>
      <c r="P96" s="228"/>
      <c r="Q96" s="228"/>
      <c r="R96" s="228"/>
      <c r="S96" s="228"/>
      <c r="T96" s="229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0" t="s">
        <v>129</v>
      </c>
      <c r="AU96" s="230" t="s">
        <v>78</v>
      </c>
      <c r="AV96" s="13" t="s">
        <v>78</v>
      </c>
      <c r="AW96" s="13" t="s">
        <v>31</v>
      </c>
      <c r="AX96" s="13" t="s">
        <v>74</v>
      </c>
      <c r="AY96" s="230" t="s">
        <v>119</v>
      </c>
    </row>
    <row r="97" s="14" customFormat="1">
      <c r="A97" s="14"/>
      <c r="B97" s="231"/>
      <c r="C97" s="232"/>
      <c r="D97" s="222" t="s">
        <v>129</v>
      </c>
      <c r="E97" s="233" t="s">
        <v>17</v>
      </c>
      <c r="F97" s="234" t="s">
        <v>240</v>
      </c>
      <c r="G97" s="232"/>
      <c r="H97" s="233" t="s">
        <v>17</v>
      </c>
      <c r="I97" s="232"/>
      <c r="J97" s="232"/>
      <c r="K97" s="232"/>
      <c r="L97" s="235"/>
      <c r="M97" s="257"/>
      <c r="N97" s="258"/>
      <c r="O97" s="258"/>
      <c r="P97" s="258"/>
      <c r="Q97" s="258"/>
      <c r="R97" s="258"/>
      <c r="S97" s="258"/>
      <c r="T97" s="259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39" t="s">
        <v>129</v>
      </c>
      <c r="AU97" s="239" t="s">
        <v>78</v>
      </c>
      <c r="AV97" s="14" t="s">
        <v>74</v>
      </c>
      <c r="AW97" s="14" t="s">
        <v>31</v>
      </c>
      <c r="AX97" s="14" t="s">
        <v>70</v>
      </c>
      <c r="AY97" s="239" t="s">
        <v>119</v>
      </c>
    </row>
    <row r="98" s="2" customFormat="1" ht="6.96" customHeight="1">
      <c r="A98" s="32"/>
      <c r="B98" s="52"/>
      <c r="C98" s="53"/>
      <c r="D98" s="53"/>
      <c r="E98" s="53"/>
      <c r="F98" s="53"/>
      <c r="G98" s="53"/>
      <c r="H98" s="53"/>
      <c r="I98" s="53"/>
      <c r="J98" s="53"/>
      <c r="K98" s="53"/>
      <c r="L98" s="38"/>
      <c r="M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</sheetData>
  <sheetProtection sheet="1" autoFilter="0" formatColumns="0" formatRows="0" objects="1" scenarios="1" spinCount="100000" saltValue="P7rCMqaqsNTZ5T5zh5E9oZ9iuwTsELPjBeh5UQS6V9a2EXBOipxn/+vKoDvLDe6IRtL5rcMgw257ZJ5gNDWKbw==" hashValue="KIVCQnVk7MaAqivOEXNN1Wm87N3eFfmNipVWl+t4OL6EFzAVbCQaIuOa3PtRykwQ2PKFzAh+dpxvkQKW2JdfCA==" algorithmName="SHA-512" password="CC35"/>
  <autoFilter ref="C86:K9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hyperlinks>
    <hyperlink ref="F91" r:id="rId1" display="https://podminky.urs.cz/item/CS_URS_2022_01/599141111"/>
    <hyperlink ref="F95" r:id="rId2" display="https://podminky.urs.cz/item/CS_URS_2022_01/91973511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28125" style="260" customWidth="1"/>
    <col min="2" max="2" width="1.710938" style="260" customWidth="1"/>
    <col min="3" max="4" width="5.003906" style="260" customWidth="1"/>
    <col min="5" max="5" width="11.71094" style="260" customWidth="1"/>
    <col min="6" max="6" width="9.140625" style="260" customWidth="1"/>
    <col min="7" max="7" width="5.003906" style="260" customWidth="1"/>
    <col min="8" max="8" width="77.85156" style="260" customWidth="1"/>
    <col min="9" max="10" width="20.00391" style="260" customWidth="1"/>
    <col min="11" max="11" width="1.710938" style="260" customWidth="1"/>
  </cols>
  <sheetData>
    <row r="1" s="1" customFormat="1" ht="37.5" customHeight="1"/>
    <row r="2" s="1" customFormat="1" ht="7.5" customHeight="1">
      <c r="B2" s="261"/>
      <c r="C2" s="262"/>
      <c r="D2" s="262"/>
      <c r="E2" s="262"/>
      <c r="F2" s="262"/>
      <c r="G2" s="262"/>
      <c r="H2" s="262"/>
      <c r="I2" s="262"/>
      <c r="J2" s="262"/>
      <c r="K2" s="263"/>
    </row>
    <row r="3" s="15" customFormat="1" ht="45" customHeight="1">
      <c r="B3" s="264"/>
      <c r="C3" s="265" t="s">
        <v>241</v>
      </c>
      <c r="D3" s="265"/>
      <c r="E3" s="265"/>
      <c r="F3" s="265"/>
      <c r="G3" s="265"/>
      <c r="H3" s="265"/>
      <c r="I3" s="265"/>
      <c r="J3" s="265"/>
      <c r="K3" s="266"/>
    </row>
    <row r="4" s="1" customFormat="1" ht="25.5" customHeight="1">
      <c r="B4" s="267"/>
      <c r="C4" s="268" t="s">
        <v>242</v>
      </c>
      <c r="D4" s="268"/>
      <c r="E4" s="268"/>
      <c r="F4" s="268"/>
      <c r="G4" s="268"/>
      <c r="H4" s="268"/>
      <c r="I4" s="268"/>
      <c r="J4" s="268"/>
      <c r="K4" s="269"/>
    </row>
    <row r="5" s="1" customFormat="1" ht="5.25" customHeight="1">
      <c r="B5" s="267"/>
      <c r="C5" s="270"/>
      <c r="D5" s="270"/>
      <c r="E5" s="270"/>
      <c r="F5" s="270"/>
      <c r="G5" s="270"/>
      <c r="H5" s="270"/>
      <c r="I5" s="270"/>
      <c r="J5" s="270"/>
      <c r="K5" s="269"/>
    </row>
    <row r="6" s="1" customFormat="1" ht="15" customHeight="1">
      <c r="B6" s="267"/>
      <c r="C6" s="271" t="s">
        <v>243</v>
      </c>
      <c r="D6" s="271"/>
      <c r="E6" s="271"/>
      <c r="F6" s="271"/>
      <c r="G6" s="271"/>
      <c r="H6" s="271"/>
      <c r="I6" s="271"/>
      <c r="J6" s="271"/>
      <c r="K6" s="269"/>
    </row>
    <row r="7" s="1" customFormat="1" ht="15" customHeight="1">
      <c r="B7" s="272"/>
      <c r="C7" s="271" t="s">
        <v>244</v>
      </c>
      <c r="D7" s="271"/>
      <c r="E7" s="271"/>
      <c r="F7" s="271"/>
      <c r="G7" s="271"/>
      <c r="H7" s="271"/>
      <c r="I7" s="271"/>
      <c r="J7" s="271"/>
      <c r="K7" s="269"/>
    </row>
    <row r="8" s="1" customFormat="1" ht="12.75" customHeight="1">
      <c r="B8" s="272"/>
      <c r="C8" s="271"/>
      <c r="D8" s="271"/>
      <c r="E8" s="271"/>
      <c r="F8" s="271"/>
      <c r="G8" s="271"/>
      <c r="H8" s="271"/>
      <c r="I8" s="271"/>
      <c r="J8" s="271"/>
      <c r="K8" s="269"/>
    </row>
    <row r="9" s="1" customFormat="1" ht="15" customHeight="1">
      <c r="B9" s="272"/>
      <c r="C9" s="271" t="s">
        <v>245</v>
      </c>
      <c r="D9" s="271"/>
      <c r="E9" s="271"/>
      <c r="F9" s="271"/>
      <c r="G9" s="271"/>
      <c r="H9" s="271"/>
      <c r="I9" s="271"/>
      <c r="J9" s="271"/>
      <c r="K9" s="269"/>
    </row>
    <row r="10" s="1" customFormat="1" ht="15" customHeight="1">
      <c r="B10" s="272"/>
      <c r="C10" s="271"/>
      <c r="D10" s="271" t="s">
        <v>246</v>
      </c>
      <c r="E10" s="271"/>
      <c r="F10" s="271"/>
      <c r="G10" s="271"/>
      <c r="H10" s="271"/>
      <c r="I10" s="271"/>
      <c r="J10" s="271"/>
      <c r="K10" s="269"/>
    </row>
    <row r="11" s="1" customFormat="1" ht="15" customHeight="1">
      <c r="B11" s="272"/>
      <c r="C11" s="273"/>
      <c r="D11" s="271" t="s">
        <v>247</v>
      </c>
      <c r="E11" s="271"/>
      <c r="F11" s="271"/>
      <c r="G11" s="271"/>
      <c r="H11" s="271"/>
      <c r="I11" s="271"/>
      <c r="J11" s="271"/>
      <c r="K11" s="269"/>
    </row>
    <row r="12" s="1" customFormat="1" ht="15" customHeight="1">
      <c r="B12" s="272"/>
      <c r="C12" s="273"/>
      <c r="D12" s="271"/>
      <c r="E12" s="271"/>
      <c r="F12" s="271"/>
      <c r="G12" s="271"/>
      <c r="H12" s="271"/>
      <c r="I12" s="271"/>
      <c r="J12" s="271"/>
      <c r="K12" s="269"/>
    </row>
    <row r="13" s="1" customFormat="1" ht="15" customHeight="1">
      <c r="B13" s="272"/>
      <c r="C13" s="273"/>
      <c r="D13" s="274" t="s">
        <v>248</v>
      </c>
      <c r="E13" s="271"/>
      <c r="F13" s="271"/>
      <c r="G13" s="271"/>
      <c r="H13" s="271"/>
      <c r="I13" s="271"/>
      <c r="J13" s="271"/>
      <c r="K13" s="269"/>
    </row>
    <row r="14" s="1" customFormat="1" ht="12.75" customHeight="1">
      <c r="B14" s="272"/>
      <c r="C14" s="273"/>
      <c r="D14" s="273"/>
      <c r="E14" s="273"/>
      <c r="F14" s="273"/>
      <c r="G14" s="273"/>
      <c r="H14" s="273"/>
      <c r="I14" s="273"/>
      <c r="J14" s="273"/>
      <c r="K14" s="269"/>
    </row>
    <row r="15" s="1" customFormat="1" ht="15" customHeight="1">
      <c r="B15" s="272"/>
      <c r="C15" s="273"/>
      <c r="D15" s="271" t="s">
        <v>249</v>
      </c>
      <c r="E15" s="271"/>
      <c r="F15" s="271"/>
      <c r="G15" s="271"/>
      <c r="H15" s="271"/>
      <c r="I15" s="271"/>
      <c r="J15" s="271"/>
      <c r="K15" s="269"/>
    </row>
    <row r="16" s="1" customFormat="1" ht="15" customHeight="1">
      <c r="B16" s="272"/>
      <c r="C16" s="273"/>
      <c r="D16" s="271" t="s">
        <v>250</v>
      </c>
      <c r="E16" s="271"/>
      <c r="F16" s="271"/>
      <c r="G16" s="271"/>
      <c r="H16" s="271"/>
      <c r="I16" s="271"/>
      <c r="J16" s="271"/>
      <c r="K16" s="269"/>
    </row>
    <row r="17" s="1" customFormat="1" ht="15" customHeight="1">
      <c r="B17" s="272"/>
      <c r="C17" s="273"/>
      <c r="D17" s="271" t="s">
        <v>251</v>
      </c>
      <c r="E17" s="271"/>
      <c r="F17" s="271"/>
      <c r="G17" s="271"/>
      <c r="H17" s="271"/>
      <c r="I17" s="271"/>
      <c r="J17" s="271"/>
      <c r="K17" s="269"/>
    </row>
    <row r="18" s="1" customFormat="1" ht="15" customHeight="1">
      <c r="B18" s="272"/>
      <c r="C18" s="273"/>
      <c r="D18" s="273"/>
      <c r="E18" s="275" t="s">
        <v>76</v>
      </c>
      <c r="F18" s="271" t="s">
        <v>252</v>
      </c>
      <c r="G18" s="271"/>
      <c r="H18" s="271"/>
      <c r="I18" s="271"/>
      <c r="J18" s="271"/>
      <c r="K18" s="269"/>
    </row>
    <row r="19" s="1" customFormat="1" ht="15" customHeight="1">
      <c r="B19" s="272"/>
      <c r="C19" s="273"/>
      <c r="D19" s="273"/>
      <c r="E19" s="275" t="s">
        <v>253</v>
      </c>
      <c r="F19" s="271" t="s">
        <v>254</v>
      </c>
      <c r="G19" s="271"/>
      <c r="H19" s="271"/>
      <c r="I19" s="271"/>
      <c r="J19" s="271"/>
      <c r="K19" s="269"/>
    </row>
    <row r="20" s="1" customFormat="1" ht="15" customHeight="1">
      <c r="B20" s="272"/>
      <c r="C20" s="273"/>
      <c r="D20" s="273"/>
      <c r="E20" s="275" t="s">
        <v>255</v>
      </c>
      <c r="F20" s="271" t="s">
        <v>256</v>
      </c>
      <c r="G20" s="271"/>
      <c r="H20" s="271"/>
      <c r="I20" s="271"/>
      <c r="J20" s="271"/>
      <c r="K20" s="269"/>
    </row>
    <row r="21" s="1" customFormat="1" ht="15" customHeight="1">
      <c r="B21" s="272"/>
      <c r="C21" s="273"/>
      <c r="D21" s="273"/>
      <c r="E21" s="275" t="s">
        <v>257</v>
      </c>
      <c r="F21" s="271" t="s">
        <v>258</v>
      </c>
      <c r="G21" s="271"/>
      <c r="H21" s="271"/>
      <c r="I21" s="271"/>
      <c r="J21" s="271"/>
      <c r="K21" s="269"/>
    </row>
    <row r="22" s="1" customFormat="1" ht="15" customHeight="1">
      <c r="B22" s="272"/>
      <c r="C22" s="273"/>
      <c r="D22" s="273"/>
      <c r="E22" s="275" t="s">
        <v>259</v>
      </c>
      <c r="F22" s="271" t="s">
        <v>260</v>
      </c>
      <c r="G22" s="271"/>
      <c r="H22" s="271"/>
      <c r="I22" s="271"/>
      <c r="J22" s="271"/>
      <c r="K22" s="269"/>
    </row>
    <row r="23" s="1" customFormat="1" ht="15" customHeight="1">
      <c r="B23" s="272"/>
      <c r="C23" s="273"/>
      <c r="D23" s="273"/>
      <c r="E23" s="275" t="s">
        <v>82</v>
      </c>
      <c r="F23" s="271" t="s">
        <v>261</v>
      </c>
      <c r="G23" s="271"/>
      <c r="H23" s="271"/>
      <c r="I23" s="271"/>
      <c r="J23" s="271"/>
      <c r="K23" s="269"/>
    </row>
    <row r="24" s="1" customFormat="1" ht="12.75" customHeight="1">
      <c r="B24" s="272"/>
      <c r="C24" s="273"/>
      <c r="D24" s="273"/>
      <c r="E24" s="273"/>
      <c r="F24" s="273"/>
      <c r="G24" s="273"/>
      <c r="H24" s="273"/>
      <c r="I24" s="273"/>
      <c r="J24" s="273"/>
      <c r="K24" s="269"/>
    </row>
    <row r="25" s="1" customFormat="1" ht="15" customHeight="1">
      <c r="B25" s="272"/>
      <c r="C25" s="271" t="s">
        <v>262</v>
      </c>
      <c r="D25" s="271"/>
      <c r="E25" s="271"/>
      <c r="F25" s="271"/>
      <c r="G25" s="271"/>
      <c r="H25" s="271"/>
      <c r="I25" s="271"/>
      <c r="J25" s="271"/>
      <c r="K25" s="269"/>
    </row>
    <row r="26" s="1" customFormat="1" ht="15" customHeight="1">
      <c r="B26" s="272"/>
      <c r="C26" s="271" t="s">
        <v>263</v>
      </c>
      <c r="D26" s="271"/>
      <c r="E26" s="271"/>
      <c r="F26" s="271"/>
      <c r="G26" s="271"/>
      <c r="H26" s="271"/>
      <c r="I26" s="271"/>
      <c r="J26" s="271"/>
      <c r="K26" s="269"/>
    </row>
    <row r="27" s="1" customFormat="1" ht="15" customHeight="1">
      <c r="B27" s="272"/>
      <c r="C27" s="271"/>
      <c r="D27" s="271" t="s">
        <v>264</v>
      </c>
      <c r="E27" s="271"/>
      <c r="F27" s="271"/>
      <c r="G27" s="271"/>
      <c r="H27" s="271"/>
      <c r="I27" s="271"/>
      <c r="J27" s="271"/>
      <c r="K27" s="269"/>
    </row>
    <row r="28" s="1" customFormat="1" ht="15" customHeight="1">
      <c r="B28" s="272"/>
      <c r="C28" s="273"/>
      <c r="D28" s="271" t="s">
        <v>265</v>
      </c>
      <c r="E28" s="271"/>
      <c r="F28" s="271"/>
      <c r="G28" s="271"/>
      <c r="H28" s="271"/>
      <c r="I28" s="271"/>
      <c r="J28" s="271"/>
      <c r="K28" s="269"/>
    </row>
    <row r="29" s="1" customFormat="1" ht="12.75" customHeight="1">
      <c r="B29" s="272"/>
      <c r="C29" s="273"/>
      <c r="D29" s="273"/>
      <c r="E29" s="273"/>
      <c r="F29" s="273"/>
      <c r="G29" s="273"/>
      <c r="H29" s="273"/>
      <c r="I29" s="273"/>
      <c r="J29" s="273"/>
      <c r="K29" s="269"/>
    </row>
    <row r="30" s="1" customFormat="1" ht="15" customHeight="1">
      <c r="B30" s="272"/>
      <c r="C30" s="273"/>
      <c r="D30" s="271" t="s">
        <v>266</v>
      </c>
      <c r="E30" s="271"/>
      <c r="F30" s="271"/>
      <c r="G30" s="271"/>
      <c r="H30" s="271"/>
      <c r="I30" s="271"/>
      <c r="J30" s="271"/>
      <c r="K30" s="269"/>
    </row>
    <row r="31" s="1" customFormat="1" ht="15" customHeight="1">
      <c r="B31" s="272"/>
      <c r="C31" s="273"/>
      <c r="D31" s="271" t="s">
        <v>267</v>
      </c>
      <c r="E31" s="271"/>
      <c r="F31" s="271"/>
      <c r="G31" s="271"/>
      <c r="H31" s="271"/>
      <c r="I31" s="271"/>
      <c r="J31" s="271"/>
      <c r="K31" s="269"/>
    </row>
    <row r="32" s="1" customFormat="1" ht="12.75" customHeight="1">
      <c r="B32" s="272"/>
      <c r="C32" s="273"/>
      <c r="D32" s="273"/>
      <c r="E32" s="273"/>
      <c r="F32" s="273"/>
      <c r="G32" s="273"/>
      <c r="H32" s="273"/>
      <c r="I32" s="273"/>
      <c r="J32" s="273"/>
      <c r="K32" s="269"/>
    </row>
    <row r="33" s="1" customFormat="1" ht="15" customHeight="1">
      <c r="B33" s="272"/>
      <c r="C33" s="273"/>
      <c r="D33" s="271" t="s">
        <v>268</v>
      </c>
      <c r="E33" s="271"/>
      <c r="F33" s="271"/>
      <c r="G33" s="271"/>
      <c r="H33" s="271"/>
      <c r="I33" s="271"/>
      <c r="J33" s="271"/>
      <c r="K33" s="269"/>
    </row>
    <row r="34" s="1" customFormat="1" ht="15" customHeight="1">
      <c r="B34" s="272"/>
      <c r="C34" s="273"/>
      <c r="D34" s="271" t="s">
        <v>269</v>
      </c>
      <c r="E34" s="271"/>
      <c r="F34" s="271"/>
      <c r="G34" s="271"/>
      <c r="H34" s="271"/>
      <c r="I34" s="271"/>
      <c r="J34" s="271"/>
      <c r="K34" s="269"/>
    </row>
    <row r="35" s="1" customFormat="1" ht="15" customHeight="1">
      <c r="B35" s="272"/>
      <c r="C35" s="273"/>
      <c r="D35" s="271" t="s">
        <v>270</v>
      </c>
      <c r="E35" s="271"/>
      <c r="F35" s="271"/>
      <c r="G35" s="271"/>
      <c r="H35" s="271"/>
      <c r="I35" s="271"/>
      <c r="J35" s="271"/>
      <c r="K35" s="269"/>
    </row>
    <row r="36" s="1" customFormat="1" ht="15" customHeight="1">
      <c r="B36" s="272"/>
      <c r="C36" s="273"/>
      <c r="D36" s="271"/>
      <c r="E36" s="274" t="s">
        <v>105</v>
      </c>
      <c r="F36" s="271"/>
      <c r="G36" s="271" t="s">
        <v>271</v>
      </c>
      <c r="H36" s="271"/>
      <c r="I36" s="271"/>
      <c r="J36" s="271"/>
      <c r="K36" s="269"/>
    </row>
    <row r="37" s="1" customFormat="1" ht="30.75" customHeight="1">
      <c r="B37" s="272"/>
      <c r="C37" s="273"/>
      <c r="D37" s="271"/>
      <c r="E37" s="274" t="s">
        <v>272</v>
      </c>
      <c r="F37" s="271"/>
      <c r="G37" s="271" t="s">
        <v>273</v>
      </c>
      <c r="H37" s="271"/>
      <c r="I37" s="271"/>
      <c r="J37" s="271"/>
      <c r="K37" s="269"/>
    </row>
    <row r="38" s="1" customFormat="1" ht="15" customHeight="1">
      <c r="B38" s="272"/>
      <c r="C38" s="273"/>
      <c r="D38" s="271"/>
      <c r="E38" s="274" t="s">
        <v>51</v>
      </c>
      <c r="F38" s="271"/>
      <c r="G38" s="271" t="s">
        <v>274</v>
      </c>
      <c r="H38" s="271"/>
      <c r="I38" s="271"/>
      <c r="J38" s="271"/>
      <c r="K38" s="269"/>
    </row>
    <row r="39" s="1" customFormat="1" ht="15" customHeight="1">
      <c r="B39" s="272"/>
      <c r="C39" s="273"/>
      <c r="D39" s="271"/>
      <c r="E39" s="274" t="s">
        <v>52</v>
      </c>
      <c r="F39" s="271"/>
      <c r="G39" s="271" t="s">
        <v>275</v>
      </c>
      <c r="H39" s="271"/>
      <c r="I39" s="271"/>
      <c r="J39" s="271"/>
      <c r="K39" s="269"/>
    </row>
    <row r="40" s="1" customFormat="1" ht="15" customHeight="1">
      <c r="B40" s="272"/>
      <c r="C40" s="273"/>
      <c r="D40" s="271"/>
      <c r="E40" s="274" t="s">
        <v>106</v>
      </c>
      <c r="F40" s="271"/>
      <c r="G40" s="271" t="s">
        <v>276</v>
      </c>
      <c r="H40" s="271"/>
      <c r="I40" s="271"/>
      <c r="J40" s="271"/>
      <c r="K40" s="269"/>
    </row>
    <row r="41" s="1" customFormat="1" ht="15" customHeight="1">
      <c r="B41" s="272"/>
      <c r="C41" s="273"/>
      <c r="D41" s="271"/>
      <c r="E41" s="274" t="s">
        <v>107</v>
      </c>
      <c r="F41" s="271"/>
      <c r="G41" s="271" t="s">
        <v>277</v>
      </c>
      <c r="H41" s="271"/>
      <c r="I41" s="271"/>
      <c r="J41" s="271"/>
      <c r="K41" s="269"/>
    </row>
    <row r="42" s="1" customFormat="1" ht="15" customHeight="1">
      <c r="B42" s="272"/>
      <c r="C42" s="273"/>
      <c r="D42" s="271"/>
      <c r="E42" s="274" t="s">
        <v>278</v>
      </c>
      <c r="F42" s="271"/>
      <c r="G42" s="271" t="s">
        <v>279</v>
      </c>
      <c r="H42" s="271"/>
      <c r="I42" s="271"/>
      <c r="J42" s="271"/>
      <c r="K42" s="269"/>
    </row>
    <row r="43" s="1" customFormat="1" ht="15" customHeight="1">
      <c r="B43" s="272"/>
      <c r="C43" s="273"/>
      <c r="D43" s="271"/>
      <c r="E43" s="274"/>
      <c r="F43" s="271"/>
      <c r="G43" s="271" t="s">
        <v>280</v>
      </c>
      <c r="H43" s="271"/>
      <c r="I43" s="271"/>
      <c r="J43" s="271"/>
      <c r="K43" s="269"/>
    </row>
    <row r="44" s="1" customFormat="1" ht="15" customHeight="1">
      <c r="B44" s="272"/>
      <c r="C44" s="273"/>
      <c r="D44" s="271"/>
      <c r="E44" s="274" t="s">
        <v>281</v>
      </c>
      <c r="F44" s="271"/>
      <c r="G44" s="271" t="s">
        <v>282</v>
      </c>
      <c r="H44" s="271"/>
      <c r="I44" s="271"/>
      <c r="J44" s="271"/>
      <c r="K44" s="269"/>
    </row>
    <row r="45" s="1" customFormat="1" ht="15" customHeight="1">
      <c r="B45" s="272"/>
      <c r="C45" s="273"/>
      <c r="D45" s="271"/>
      <c r="E45" s="274" t="s">
        <v>109</v>
      </c>
      <c r="F45" s="271"/>
      <c r="G45" s="271" t="s">
        <v>283</v>
      </c>
      <c r="H45" s="271"/>
      <c r="I45" s="271"/>
      <c r="J45" s="271"/>
      <c r="K45" s="269"/>
    </row>
    <row r="46" s="1" customFormat="1" ht="12.75" customHeight="1">
      <c r="B46" s="272"/>
      <c r="C46" s="273"/>
      <c r="D46" s="271"/>
      <c r="E46" s="271"/>
      <c r="F46" s="271"/>
      <c r="G46" s="271"/>
      <c r="H46" s="271"/>
      <c r="I46" s="271"/>
      <c r="J46" s="271"/>
      <c r="K46" s="269"/>
    </row>
    <row r="47" s="1" customFormat="1" ht="15" customHeight="1">
      <c r="B47" s="272"/>
      <c r="C47" s="273"/>
      <c r="D47" s="271" t="s">
        <v>284</v>
      </c>
      <c r="E47" s="271"/>
      <c r="F47" s="271"/>
      <c r="G47" s="271"/>
      <c r="H47" s="271"/>
      <c r="I47" s="271"/>
      <c r="J47" s="271"/>
      <c r="K47" s="269"/>
    </row>
    <row r="48" s="1" customFormat="1" ht="15" customHeight="1">
      <c r="B48" s="272"/>
      <c r="C48" s="273"/>
      <c r="D48" s="273"/>
      <c r="E48" s="271" t="s">
        <v>285</v>
      </c>
      <c r="F48" s="271"/>
      <c r="G48" s="271"/>
      <c r="H48" s="271"/>
      <c r="I48" s="271"/>
      <c r="J48" s="271"/>
      <c r="K48" s="269"/>
    </row>
    <row r="49" s="1" customFormat="1" ht="15" customHeight="1">
      <c r="B49" s="272"/>
      <c r="C49" s="273"/>
      <c r="D49" s="273"/>
      <c r="E49" s="271" t="s">
        <v>286</v>
      </c>
      <c r="F49" s="271"/>
      <c r="G49" s="271"/>
      <c r="H49" s="271"/>
      <c r="I49" s="271"/>
      <c r="J49" s="271"/>
      <c r="K49" s="269"/>
    </row>
    <row r="50" s="1" customFormat="1" ht="15" customHeight="1">
      <c r="B50" s="272"/>
      <c r="C50" s="273"/>
      <c r="D50" s="273"/>
      <c r="E50" s="271" t="s">
        <v>287</v>
      </c>
      <c r="F50" s="271"/>
      <c r="G50" s="271"/>
      <c r="H50" s="271"/>
      <c r="I50" s="271"/>
      <c r="J50" s="271"/>
      <c r="K50" s="269"/>
    </row>
    <row r="51" s="1" customFormat="1" ht="15" customHeight="1">
      <c r="B51" s="272"/>
      <c r="C51" s="273"/>
      <c r="D51" s="271" t="s">
        <v>288</v>
      </c>
      <c r="E51" s="271"/>
      <c r="F51" s="271"/>
      <c r="G51" s="271"/>
      <c r="H51" s="271"/>
      <c r="I51" s="271"/>
      <c r="J51" s="271"/>
      <c r="K51" s="269"/>
    </row>
    <row r="52" s="1" customFormat="1" ht="25.5" customHeight="1">
      <c r="B52" s="267"/>
      <c r="C52" s="268" t="s">
        <v>289</v>
      </c>
      <c r="D52" s="268"/>
      <c r="E52" s="268"/>
      <c r="F52" s="268"/>
      <c r="G52" s="268"/>
      <c r="H52" s="268"/>
      <c r="I52" s="268"/>
      <c r="J52" s="268"/>
      <c r="K52" s="269"/>
    </row>
    <row r="53" s="1" customFormat="1" ht="5.25" customHeight="1">
      <c r="B53" s="267"/>
      <c r="C53" s="270"/>
      <c r="D53" s="270"/>
      <c r="E53" s="270"/>
      <c r="F53" s="270"/>
      <c r="G53" s="270"/>
      <c r="H53" s="270"/>
      <c r="I53" s="270"/>
      <c r="J53" s="270"/>
      <c r="K53" s="269"/>
    </row>
    <row r="54" s="1" customFormat="1" ht="15" customHeight="1">
      <c r="B54" s="267"/>
      <c r="C54" s="271" t="s">
        <v>290</v>
      </c>
      <c r="D54" s="271"/>
      <c r="E54" s="271"/>
      <c r="F54" s="271"/>
      <c r="G54" s="271"/>
      <c r="H54" s="271"/>
      <c r="I54" s="271"/>
      <c r="J54" s="271"/>
      <c r="K54" s="269"/>
    </row>
    <row r="55" s="1" customFormat="1" ht="15" customHeight="1">
      <c r="B55" s="267"/>
      <c r="C55" s="271" t="s">
        <v>291</v>
      </c>
      <c r="D55" s="271"/>
      <c r="E55" s="271"/>
      <c r="F55" s="271"/>
      <c r="G55" s="271"/>
      <c r="H55" s="271"/>
      <c r="I55" s="271"/>
      <c r="J55" s="271"/>
      <c r="K55" s="269"/>
    </row>
    <row r="56" s="1" customFormat="1" ht="12.75" customHeight="1">
      <c r="B56" s="267"/>
      <c r="C56" s="271"/>
      <c r="D56" s="271"/>
      <c r="E56" s="271"/>
      <c r="F56" s="271"/>
      <c r="G56" s="271"/>
      <c r="H56" s="271"/>
      <c r="I56" s="271"/>
      <c r="J56" s="271"/>
      <c r="K56" s="269"/>
    </row>
    <row r="57" s="1" customFormat="1" ht="15" customHeight="1">
      <c r="B57" s="267"/>
      <c r="C57" s="271" t="s">
        <v>292</v>
      </c>
      <c r="D57" s="271"/>
      <c r="E57" s="271"/>
      <c r="F57" s="271"/>
      <c r="G57" s="271"/>
      <c r="H57" s="271"/>
      <c r="I57" s="271"/>
      <c r="J57" s="271"/>
      <c r="K57" s="269"/>
    </row>
    <row r="58" s="1" customFormat="1" ht="15" customHeight="1">
      <c r="B58" s="267"/>
      <c r="C58" s="273"/>
      <c r="D58" s="271" t="s">
        <v>293</v>
      </c>
      <c r="E58" s="271"/>
      <c r="F58" s="271"/>
      <c r="G58" s="271"/>
      <c r="H58" s="271"/>
      <c r="I58" s="271"/>
      <c r="J58" s="271"/>
      <c r="K58" s="269"/>
    </row>
    <row r="59" s="1" customFormat="1" ht="15" customHeight="1">
      <c r="B59" s="267"/>
      <c r="C59" s="273"/>
      <c r="D59" s="271" t="s">
        <v>294</v>
      </c>
      <c r="E59" s="271"/>
      <c r="F59" s="271"/>
      <c r="G59" s="271"/>
      <c r="H59" s="271"/>
      <c r="I59" s="271"/>
      <c r="J59" s="271"/>
      <c r="K59" s="269"/>
    </row>
    <row r="60" s="1" customFormat="1" ht="15" customHeight="1">
      <c r="B60" s="267"/>
      <c r="C60" s="273"/>
      <c r="D60" s="271" t="s">
        <v>295</v>
      </c>
      <c r="E60" s="271"/>
      <c r="F60" s="271"/>
      <c r="G60" s="271"/>
      <c r="H60" s="271"/>
      <c r="I60" s="271"/>
      <c r="J60" s="271"/>
      <c r="K60" s="269"/>
    </row>
    <row r="61" s="1" customFormat="1" ht="15" customHeight="1">
      <c r="B61" s="267"/>
      <c r="C61" s="273"/>
      <c r="D61" s="271" t="s">
        <v>296</v>
      </c>
      <c r="E61" s="271"/>
      <c r="F61" s="271"/>
      <c r="G61" s="271"/>
      <c r="H61" s="271"/>
      <c r="I61" s="271"/>
      <c r="J61" s="271"/>
      <c r="K61" s="269"/>
    </row>
    <row r="62" s="1" customFormat="1" ht="15" customHeight="1">
      <c r="B62" s="267"/>
      <c r="C62" s="273"/>
      <c r="D62" s="276" t="s">
        <v>297</v>
      </c>
      <c r="E62" s="276"/>
      <c r="F62" s="276"/>
      <c r="G62" s="276"/>
      <c r="H62" s="276"/>
      <c r="I62" s="276"/>
      <c r="J62" s="276"/>
      <c r="K62" s="269"/>
    </row>
    <row r="63" s="1" customFormat="1" ht="15" customHeight="1">
      <c r="B63" s="267"/>
      <c r="C63" s="273"/>
      <c r="D63" s="271" t="s">
        <v>298</v>
      </c>
      <c r="E63" s="271"/>
      <c r="F63" s="271"/>
      <c r="G63" s="271"/>
      <c r="H63" s="271"/>
      <c r="I63" s="271"/>
      <c r="J63" s="271"/>
      <c r="K63" s="269"/>
    </row>
    <row r="64" s="1" customFormat="1" ht="12.75" customHeight="1">
      <c r="B64" s="267"/>
      <c r="C64" s="273"/>
      <c r="D64" s="273"/>
      <c r="E64" s="277"/>
      <c r="F64" s="273"/>
      <c r="G64" s="273"/>
      <c r="H64" s="273"/>
      <c r="I64" s="273"/>
      <c r="J64" s="273"/>
      <c r="K64" s="269"/>
    </row>
    <row r="65" s="1" customFormat="1" ht="15" customHeight="1">
      <c r="B65" s="267"/>
      <c r="C65" s="273"/>
      <c r="D65" s="271" t="s">
        <v>299</v>
      </c>
      <c r="E65" s="271"/>
      <c r="F65" s="271"/>
      <c r="G65" s="271"/>
      <c r="H65" s="271"/>
      <c r="I65" s="271"/>
      <c r="J65" s="271"/>
      <c r="K65" s="269"/>
    </row>
    <row r="66" s="1" customFormat="1" ht="15" customHeight="1">
      <c r="B66" s="267"/>
      <c r="C66" s="273"/>
      <c r="D66" s="276" t="s">
        <v>300</v>
      </c>
      <c r="E66" s="276"/>
      <c r="F66" s="276"/>
      <c r="G66" s="276"/>
      <c r="H66" s="276"/>
      <c r="I66" s="276"/>
      <c r="J66" s="276"/>
      <c r="K66" s="269"/>
    </row>
    <row r="67" s="1" customFormat="1" ht="15" customHeight="1">
      <c r="B67" s="267"/>
      <c r="C67" s="273"/>
      <c r="D67" s="271" t="s">
        <v>301</v>
      </c>
      <c r="E67" s="271"/>
      <c r="F67" s="271"/>
      <c r="G67" s="271"/>
      <c r="H67" s="271"/>
      <c r="I67" s="271"/>
      <c r="J67" s="271"/>
      <c r="K67" s="269"/>
    </row>
    <row r="68" s="1" customFormat="1" ht="15" customHeight="1">
      <c r="B68" s="267"/>
      <c r="C68" s="273"/>
      <c r="D68" s="271" t="s">
        <v>302</v>
      </c>
      <c r="E68" s="271"/>
      <c r="F68" s="271"/>
      <c r="G68" s="271"/>
      <c r="H68" s="271"/>
      <c r="I68" s="271"/>
      <c r="J68" s="271"/>
      <c r="K68" s="269"/>
    </row>
    <row r="69" s="1" customFormat="1" ht="15" customHeight="1">
      <c r="B69" s="267"/>
      <c r="C69" s="273"/>
      <c r="D69" s="271" t="s">
        <v>303</v>
      </c>
      <c r="E69" s="271"/>
      <c r="F69" s="271"/>
      <c r="G69" s="271"/>
      <c r="H69" s="271"/>
      <c r="I69" s="271"/>
      <c r="J69" s="271"/>
      <c r="K69" s="269"/>
    </row>
    <row r="70" s="1" customFormat="1" ht="15" customHeight="1">
      <c r="B70" s="267"/>
      <c r="C70" s="273"/>
      <c r="D70" s="271" t="s">
        <v>304</v>
      </c>
      <c r="E70" s="271"/>
      <c r="F70" s="271"/>
      <c r="G70" s="271"/>
      <c r="H70" s="271"/>
      <c r="I70" s="271"/>
      <c r="J70" s="271"/>
      <c r="K70" s="269"/>
    </row>
    <row r="71" s="1" customFormat="1" ht="12.75" customHeight="1">
      <c r="B71" s="278"/>
      <c r="C71" s="279"/>
      <c r="D71" s="279"/>
      <c r="E71" s="279"/>
      <c r="F71" s="279"/>
      <c r="G71" s="279"/>
      <c r="H71" s="279"/>
      <c r="I71" s="279"/>
      <c r="J71" s="279"/>
      <c r="K71" s="280"/>
    </row>
    <row r="72" s="1" customFormat="1" ht="18.75" customHeight="1">
      <c r="B72" s="281"/>
      <c r="C72" s="281"/>
      <c r="D72" s="281"/>
      <c r="E72" s="281"/>
      <c r="F72" s="281"/>
      <c r="G72" s="281"/>
      <c r="H72" s="281"/>
      <c r="I72" s="281"/>
      <c r="J72" s="281"/>
      <c r="K72" s="282"/>
    </row>
    <row r="73" s="1" customFormat="1" ht="18.75" customHeight="1">
      <c r="B73" s="282"/>
      <c r="C73" s="282"/>
      <c r="D73" s="282"/>
      <c r="E73" s="282"/>
      <c r="F73" s="282"/>
      <c r="G73" s="282"/>
      <c r="H73" s="282"/>
      <c r="I73" s="282"/>
      <c r="J73" s="282"/>
      <c r="K73" s="282"/>
    </row>
    <row r="74" s="1" customFormat="1" ht="7.5" customHeight="1">
      <c r="B74" s="283"/>
      <c r="C74" s="284"/>
      <c r="D74" s="284"/>
      <c r="E74" s="284"/>
      <c r="F74" s="284"/>
      <c r="G74" s="284"/>
      <c r="H74" s="284"/>
      <c r="I74" s="284"/>
      <c r="J74" s="284"/>
      <c r="K74" s="285"/>
    </row>
    <row r="75" s="1" customFormat="1" ht="45" customHeight="1">
      <c r="B75" s="286"/>
      <c r="C75" s="287" t="s">
        <v>305</v>
      </c>
      <c r="D75" s="287"/>
      <c r="E75" s="287"/>
      <c r="F75" s="287"/>
      <c r="G75" s="287"/>
      <c r="H75" s="287"/>
      <c r="I75" s="287"/>
      <c r="J75" s="287"/>
      <c r="K75" s="288"/>
    </row>
    <row r="76" s="1" customFormat="1" ht="17.25" customHeight="1">
      <c r="B76" s="286"/>
      <c r="C76" s="289" t="s">
        <v>306</v>
      </c>
      <c r="D76" s="289"/>
      <c r="E76" s="289"/>
      <c r="F76" s="289" t="s">
        <v>307</v>
      </c>
      <c r="G76" s="290"/>
      <c r="H76" s="289" t="s">
        <v>52</v>
      </c>
      <c r="I76" s="289" t="s">
        <v>55</v>
      </c>
      <c r="J76" s="289" t="s">
        <v>308</v>
      </c>
      <c r="K76" s="288"/>
    </row>
    <row r="77" s="1" customFormat="1" ht="17.25" customHeight="1">
      <c r="B77" s="286"/>
      <c r="C77" s="291" t="s">
        <v>309</v>
      </c>
      <c r="D77" s="291"/>
      <c r="E77" s="291"/>
      <c r="F77" s="292" t="s">
        <v>310</v>
      </c>
      <c r="G77" s="293"/>
      <c r="H77" s="291"/>
      <c r="I77" s="291"/>
      <c r="J77" s="291" t="s">
        <v>311</v>
      </c>
      <c r="K77" s="288"/>
    </row>
    <row r="78" s="1" customFormat="1" ht="5.25" customHeight="1">
      <c r="B78" s="286"/>
      <c r="C78" s="294"/>
      <c r="D78" s="294"/>
      <c r="E78" s="294"/>
      <c r="F78" s="294"/>
      <c r="G78" s="295"/>
      <c r="H78" s="294"/>
      <c r="I78" s="294"/>
      <c r="J78" s="294"/>
      <c r="K78" s="288"/>
    </row>
    <row r="79" s="1" customFormat="1" ht="15" customHeight="1">
      <c r="B79" s="286"/>
      <c r="C79" s="274" t="s">
        <v>51</v>
      </c>
      <c r="D79" s="296"/>
      <c r="E79" s="296"/>
      <c r="F79" s="297" t="s">
        <v>312</v>
      </c>
      <c r="G79" s="298"/>
      <c r="H79" s="274" t="s">
        <v>313</v>
      </c>
      <c r="I79" s="274" t="s">
        <v>314</v>
      </c>
      <c r="J79" s="274">
        <v>20</v>
      </c>
      <c r="K79" s="288"/>
    </row>
    <row r="80" s="1" customFormat="1" ht="15" customHeight="1">
      <c r="B80" s="286"/>
      <c r="C80" s="274" t="s">
        <v>315</v>
      </c>
      <c r="D80" s="274"/>
      <c r="E80" s="274"/>
      <c r="F80" s="297" t="s">
        <v>312</v>
      </c>
      <c r="G80" s="298"/>
      <c r="H80" s="274" t="s">
        <v>316</v>
      </c>
      <c r="I80" s="274" t="s">
        <v>314</v>
      </c>
      <c r="J80" s="274">
        <v>120</v>
      </c>
      <c r="K80" s="288"/>
    </row>
    <row r="81" s="1" customFormat="1" ht="15" customHeight="1">
      <c r="B81" s="299"/>
      <c r="C81" s="274" t="s">
        <v>317</v>
      </c>
      <c r="D81" s="274"/>
      <c r="E81" s="274"/>
      <c r="F81" s="297" t="s">
        <v>318</v>
      </c>
      <c r="G81" s="298"/>
      <c r="H81" s="274" t="s">
        <v>319</v>
      </c>
      <c r="I81" s="274" t="s">
        <v>314</v>
      </c>
      <c r="J81" s="274">
        <v>50</v>
      </c>
      <c r="K81" s="288"/>
    </row>
    <row r="82" s="1" customFormat="1" ht="15" customHeight="1">
      <c r="B82" s="299"/>
      <c r="C82" s="274" t="s">
        <v>320</v>
      </c>
      <c r="D82" s="274"/>
      <c r="E82" s="274"/>
      <c r="F82" s="297" t="s">
        <v>312</v>
      </c>
      <c r="G82" s="298"/>
      <c r="H82" s="274" t="s">
        <v>321</v>
      </c>
      <c r="I82" s="274" t="s">
        <v>322</v>
      </c>
      <c r="J82" s="274"/>
      <c r="K82" s="288"/>
    </row>
    <row r="83" s="1" customFormat="1" ht="15" customHeight="1">
      <c r="B83" s="299"/>
      <c r="C83" s="300" t="s">
        <v>323</v>
      </c>
      <c r="D83" s="300"/>
      <c r="E83" s="300"/>
      <c r="F83" s="301" t="s">
        <v>318</v>
      </c>
      <c r="G83" s="300"/>
      <c r="H83" s="300" t="s">
        <v>324</v>
      </c>
      <c r="I83" s="300" t="s">
        <v>314</v>
      </c>
      <c r="J83" s="300">
        <v>15</v>
      </c>
      <c r="K83" s="288"/>
    </row>
    <row r="84" s="1" customFormat="1" ht="15" customHeight="1">
      <c r="B84" s="299"/>
      <c r="C84" s="300" t="s">
        <v>325</v>
      </c>
      <c r="D84" s="300"/>
      <c r="E84" s="300"/>
      <c r="F84" s="301" t="s">
        <v>318</v>
      </c>
      <c r="G84" s="300"/>
      <c r="H84" s="300" t="s">
        <v>326</v>
      </c>
      <c r="I84" s="300" t="s">
        <v>314</v>
      </c>
      <c r="J84" s="300">
        <v>15</v>
      </c>
      <c r="K84" s="288"/>
    </row>
    <row r="85" s="1" customFormat="1" ht="15" customHeight="1">
      <c r="B85" s="299"/>
      <c r="C85" s="300" t="s">
        <v>327</v>
      </c>
      <c r="D85" s="300"/>
      <c r="E85" s="300"/>
      <c r="F85" s="301" t="s">
        <v>318</v>
      </c>
      <c r="G85" s="300"/>
      <c r="H85" s="300" t="s">
        <v>328</v>
      </c>
      <c r="I85" s="300" t="s">
        <v>314</v>
      </c>
      <c r="J85" s="300">
        <v>20</v>
      </c>
      <c r="K85" s="288"/>
    </row>
    <row r="86" s="1" customFormat="1" ht="15" customHeight="1">
      <c r="B86" s="299"/>
      <c r="C86" s="300" t="s">
        <v>329</v>
      </c>
      <c r="D86" s="300"/>
      <c r="E86" s="300"/>
      <c r="F86" s="301" t="s">
        <v>318</v>
      </c>
      <c r="G86" s="300"/>
      <c r="H86" s="300" t="s">
        <v>330</v>
      </c>
      <c r="I86" s="300" t="s">
        <v>314</v>
      </c>
      <c r="J86" s="300">
        <v>20</v>
      </c>
      <c r="K86" s="288"/>
    </row>
    <row r="87" s="1" customFormat="1" ht="15" customHeight="1">
      <c r="B87" s="299"/>
      <c r="C87" s="274" t="s">
        <v>331</v>
      </c>
      <c r="D87" s="274"/>
      <c r="E87" s="274"/>
      <c r="F87" s="297" t="s">
        <v>318</v>
      </c>
      <c r="G87" s="298"/>
      <c r="H87" s="274" t="s">
        <v>332</v>
      </c>
      <c r="I87" s="274" t="s">
        <v>314</v>
      </c>
      <c r="J87" s="274">
        <v>50</v>
      </c>
      <c r="K87" s="288"/>
    </row>
    <row r="88" s="1" customFormat="1" ht="15" customHeight="1">
      <c r="B88" s="299"/>
      <c r="C88" s="274" t="s">
        <v>333</v>
      </c>
      <c r="D88" s="274"/>
      <c r="E88" s="274"/>
      <c r="F88" s="297" t="s">
        <v>318</v>
      </c>
      <c r="G88" s="298"/>
      <c r="H88" s="274" t="s">
        <v>334</v>
      </c>
      <c r="I88" s="274" t="s">
        <v>314</v>
      </c>
      <c r="J88" s="274">
        <v>20</v>
      </c>
      <c r="K88" s="288"/>
    </row>
    <row r="89" s="1" customFormat="1" ht="15" customHeight="1">
      <c r="B89" s="299"/>
      <c r="C89" s="274" t="s">
        <v>335</v>
      </c>
      <c r="D89" s="274"/>
      <c r="E89" s="274"/>
      <c r="F89" s="297" t="s">
        <v>318</v>
      </c>
      <c r="G89" s="298"/>
      <c r="H89" s="274" t="s">
        <v>336</v>
      </c>
      <c r="I89" s="274" t="s">
        <v>314</v>
      </c>
      <c r="J89" s="274">
        <v>20</v>
      </c>
      <c r="K89" s="288"/>
    </row>
    <row r="90" s="1" customFormat="1" ht="15" customHeight="1">
      <c r="B90" s="299"/>
      <c r="C90" s="274" t="s">
        <v>337</v>
      </c>
      <c r="D90" s="274"/>
      <c r="E90" s="274"/>
      <c r="F90" s="297" t="s">
        <v>318</v>
      </c>
      <c r="G90" s="298"/>
      <c r="H90" s="274" t="s">
        <v>338</v>
      </c>
      <c r="I90" s="274" t="s">
        <v>314</v>
      </c>
      <c r="J90" s="274">
        <v>50</v>
      </c>
      <c r="K90" s="288"/>
    </row>
    <row r="91" s="1" customFormat="1" ht="15" customHeight="1">
      <c r="B91" s="299"/>
      <c r="C91" s="274" t="s">
        <v>339</v>
      </c>
      <c r="D91" s="274"/>
      <c r="E91" s="274"/>
      <c r="F91" s="297" t="s">
        <v>318</v>
      </c>
      <c r="G91" s="298"/>
      <c r="H91" s="274" t="s">
        <v>339</v>
      </c>
      <c r="I91" s="274" t="s">
        <v>314</v>
      </c>
      <c r="J91" s="274">
        <v>50</v>
      </c>
      <c r="K91" s="288"/>
    </row>
    <row r="92" s="1" customFormat="1" ht="15" customHeight="1">
      <c r="B92" s="299"/>
      <c r="C92" s="274" t="s">
        <v>340</v>
      </c>
      <c r="D92" s="274"/>
      <c r="E92" s="274"/>
      <c r="F92" s="297" t="s">
        <v>318</v>
      </c>
      <c r="G92" s="298"/>
      <c r="H92" s="274" t="s">
        <v>341</v>
      </c>
      <c r="I92" s="274" t="s">
        <v>314</v>
      </c>
      <c r="J92" s="274">
        <v>255</v>
      </c>
      <c r="K92" s="288"/>
    </row>
    <row r="93" s="1" customFormat="1" ht="15" customHeight="1">
      <c r="B93" s="299"/>
      <c r="C93" s="274" t="s">
        <v>342</v>
      </c>
      <c r="D93" s="274"/>
      <c r="E93" s="274"/>
      <c r="F93" s="297" t="s">
        <v>312</v>
      </c>
      <c r="G93" s="298"/>
      <c r="H93" s="274" t="s">
        <v>343</v>
      </c>
      <c r="I93" s="274" t="s">
        <v>344</v>
      </c>
      <c r="J93" s="274"/>
      <c r="K93" s="288"/>
    </row>
    <row r="94" s="1" customFormat="1" ht="15" customHeight="1">
      <c r="B94" s="299"/>
      <c r="C94" s="274" t="s">
        <v>345</v>
      </c>
      <c r="D94" s="274"/>
      <c r="E94" s="274"/>
      <c r="F94" s="297" t="s">
        <v>312</v>
      </c>
      <c r="G94" s="298"/>
      <c r="H94" s="274" t="s">
        <v>346</v>
      </c>
      <c r="I94" s="274" t="s">
        <v>347</v>
      </c>
      <c r="J94" s="274"/>
      <c r="K94" s="288"/>
    </row>
    <row r="95" s="1" customFormat="1" ht="15" customHeight="1">
      <c r="B95" s="299"/>
      <c r="C95" s="274" t="s">
        <v>348</v>
      </c>
      <c r="D95" s="274"/>
      <c r="E95" s="274"/>
      <c r="F95" s="297" t="s">
        <v>312</v>
      </c>
      <c r="G95" s="298"/>
      <c r="H95" s="274" t="s">
        <v>348</v>
      </c>
      <c r="I95" s="274" t="s">
        <v>347</v>
      </c>
      <c r="J95" s="274"/>
      <c r="K95" s="288"/>
    </row>
    <row r="96" s="1" customFormat="1" ht="15" customHeight="1">
      <c r="B96" s="299"/>
      <c r="C96" s="274" t="s">
        <v>36</v>
      </c>
      <c r="D96" s="274"/>
      <c r="E96" s="274"/>
      <c r="F96" s="297" t="s">
        <v>312</v>
      </c>
      <c r="G96" s="298"/>
      <c r="H96" s="274" t="s">
        <v>349</v>
      </c>
      <c r="I96" s="274" t="s">
        <v>347</v>
      </c>
      <c r="J96" s="274"/>
      <c r="K96" s="288"/>
    </row>
    <row r="97" s="1" customFormat="1" ht="15" customHeight="1">
      <c r="B97" s="299"/>
      <c r="C97" s="274" t="s">
        <v>46</v>
      </c>
      <c r="D97" s="274"/>
      <c r="E97" s="274"/>
      <c r="F97" s="297" t="s">
        <v>312</v>
      </c>
      <c r="G97" s="298"/>
      <c r="H97" s="274" t="s">
        <v>350</v>
      </c>
      <c r="I97" s="274" t="s">
        <v>347</v>
      </c>
      <c r="J97" s="274"/>
      <c r="K97" s="288"/>
    </row>
    <row r="98" s="1" customFormat="1" ht="15" customHeight="1">
      <c r="B98" s="302"/>
      <c r="C98" s="303"/>
      <c r="D98" s="303"/>
      <c r="E98" s="303"/>
      <c r="F98" s="303"/>
      <c r="G98" s="303"/>
      <c r="H98" s="303"/>
      <c r="I98" s="303"/>
      <c r="J98" s="303"/>
      <c r="K98" s="304"/>
    </row>
    <row r="99" s="1" customFormat="1" ht="18.75" customHeight="1">
      <c r="B99" s="305"/>
      <c r="C99" s="306"/>
      <c r="D99" s="306"/>
      <c r="E99" s="306"/>
      <c r="F99" s="306"/>
      <c r="G99" s="306"/>
      <c r="H99" s="306"/>
      <c r="I99" s="306"/>
      <c r="J99" s="306"/>
      <c r="K99" s="305"/>
    </row>
    <row r="100" s="1" customFormat="1" ht="18.75" customHeight="1">
      <c r="B100" s="282"/>
      <c r="C100" s="282"/>
      <c r="D100" s="282"/>
      <c r="E100" s="282"/>
      <c r="F100" s="282"/>
      <c r="G100" s="282"/>
      <c r="H100" s="282"/>
      <c r="I100" s="282"/>
      <c r="J100" s="282"/>
      <c r="K100" s="282"/>
    </row>
    <row r="101" s="1" customFormat="1" ht="7.5" customHeight="1">
      <c r="B101" s="283"/>
      <c r="C101" s="284"/>
      <c r="D101" s="284"/>
      <c r="E101" s="284"/>
      <c r="F101" s="284"/>
      <c r="G101" s="284"/>
      <c r="H101" s="284"/>
      <c r="I101" s="284"/>
      <c r="J101" s="284"/>
      <c r="K101" s="285"/>
    </row>
    <row r="102" s="1" customFormat="1" ht="45" customHeight="1">
      <c r="B102" s="286"/>
      <c r="C102" s="287" t="s">
        <v>351</v>
      </c>
      <c r="D102" s="287"/>
      <c r="E102" s="287"/>
      <c r="F102" s="287"/>
      <c r="G102" s="287"/>
      <c r="H102" s="287"/>
      <c r="I102" s="287"/>
      <c r="J102" s="287"/>
      <c r="K102" s="288"/>
    </row>
    <row r="103" s="1" customFormat="1" ht="17.25" customHeight="1">
      <c r="B103" s="286"/>
      <c r="C103" s="289" t="s">
        <v>306</v>
      </c>
      <c r="D103" s="289"/>
      <c r="E103" s="289"/>
      <c r="F103" s="289" t="s">
        <v>307</v>
      </c>
      <c r="G103" s="290"/>
      <c r="H103" s="289" t="s">
        <v>52</v>
      </c>
      <c r="I103" s="289" t="s">
        <v>55</v>
      </c>
      <c r="J103" s="289" t="s">
        <v>308</v>
      </c>
      <c r="K103" s="288"/>
    </row>
    <row r="104" s="1" customFormat="1" ht="17.25" customHeight="1">
      <c r="B104" s="286"/>
      <c r="C104" s="291" t="s">
        <v>309</v>
      </c>
      <c r="D104" s="291"/>
      <c r="E104" s="291"/>
      <c r="F104" s="292" t="s">
        <v>310</v>
      </c>
      <c r="G104" s="293"/>
      <c r="H104" s="291"/>
      <c r="I104" s="291"/>
      <c r="J104" s="291" t="s">
        <v>311</v>
      </c>
      <c r="K104" s="288"/>
    </row>
    <row r="105" s="1" customFormat="1" ht="5.25" customHeight="1">
      <c r="B105" s="286"/>
      <c r="C105" s="289"/>
      <c r="D105" s="289"/>
      <c r="E105" s="289"/>
      <c r="F105" s="289"/>
      <c r="G105" s="307"/>
      <c r="H105" s="289"/>
      <c r="I105" s="289"/>
      <c r="J105" s="289"/>
      <c r="K105" s="288"/>
    </row>
    <row r="106" s="1" customFormat="1" ht="15" customHeight="1">
      <c r="B106" s="286"/>
      <c r="C106" s="274" t="s">
        <v>51</v>
      </c>
      <c r="D106" s="296"/>
      <c r="E106" s="296"/>
      <c r="F106" s="297" t="s">
        <v>312</v>
      </c>
      <c r="G106" s="274"/>
      <c r="H106" s="274" t="s">
        <v>352</v>
      </c>
      <c r="I106" s="274" t="s">
        <v>314</v>
      </c>
      <c r="J106" s="274">
        <v>20</v>
      </c>
      <c r="K106" s="288"/>
    </row>
    <row r="107" s="1" customFormat="1" ht="15" customHeight="1">
      <c r="B107" s="286"/>
      <c r="C107" s="274" t="s">
        <v>315</v>
      </c>
      <c r="D107" s="274"/>
      <c r="E107" s="274"/>
      <c r="F107" s="297" t="s">
        <v>312</v>
      </c>
      <c r="G107" s="274"/>
      <c r="H107" s="274" t="s">
        <v>352</v>
      </c>
      <c r="I107" s="274" t="s">
        <v>314</v>
      </c>
      <c r="J107" s="274">
        <v>120</v>
      </c>
      <c r="K107" s="288"/>
    </row>
    <row r="108" s="1" customFormat="1" ht="15" customHeight="1">
      <c r="B108" s="299"/>
      <c r="C108" s="274" t="s">
        <v>317</v>
      </c>
      <c r="D108" s="274"/>
      <c r="E108" s="274"/>
      <c r="F108" s="297" t="s">
        <v>318</v>
      </c>
      <c r="G108" s="274"/>
      <c r="H108" s="274" t="s">
        <v>352</v>
      </c>
      <c r="I108" s="274" t="s">
        <v>314</v>
      </c>
      <c r="J108" s="274">
        <v>50</v>
      </c>
      <c r="K108" s="288"/>
    </row>
    <row r="109" s="1" customFormat="1" ht="15" customHeight="1">
      <c r="B109" s="299"/>
      <c r="C109" s="274" t="s">
        <v>320</v>
      </c>
      <c r="D109" s="274"/>
      <c r="E109" s="274"/>
      <c r="F109" s="297" t="s">
        <v>312</v>
      </c>
      <c r="G109" s="274"/>
      <c r="H109" s="274" t="s">
        <v>352</v>
      </c>
      <c r="I109" s="274" t="s">
        <v>322</v>
      </c>
      <c r="J109" s="274"/>
      <c r="K109" s="288"/>
    </row>
    <row r="110" s="1" customFormat="1" ht="15" customHeight="1">
      <c r="B110" s="299"/>
      <c r="C110" s="274" t="s">
        <v>331</v>
      </c>
      <c r="D110" s="274"/>
      <c r="E110" s="274"/>
      <c r="F110" s="297" t="s">
        <v>318</v>
      </c>
      <c r="G110" s="274"/>
      <c r="H110" s="274" t="s">
        <v>352</v>
      </c>
      <c r="I110" s="274" t="s">
        <v>314</v>
      </c>
      <c r="J110" s="274">
        <v>50</v>
      </c>
      <c r="K110" s="288"/>
    </row>
    <row r="111" s="1" customFormat="1" ht="15" customHeight="1">
      <c r="B111" s="299"/>
      <c r="C111" s="274" t="s">
        <v>339</v>
      </c>
      <c r="D111" s="274"/>
      <c r="E111" s="274"/>
      <c r="F111" s="297" t="s">
        <v>318</v>
      </c>
      <c r="G111" s="274"/>
      <c r="H111" s="274" t="s">
        <v>352</v>
      </c>
      <c r="I111" s="274" t="s">
        <v>314</v>
      </c>
      <c r="J111" s="274">
        <v>50</v>
      </c>
      <c r="K111" s="288"/>
    </row>
    <row r="112" s="1" customFormat="1" ht="15" customHeight="1">
      <c r="B112" s="299"/>
      <c r="C112" s="274" t="s">
        <v>337</v>
      </c>
      <c r="D112" s="274"/>
      <c r="E112" s="274"/>
      <c r="F112" s="297" t="s">
        <v>318</v>
      </c>
      <c r="G112" s="274"/>
      <c r="H112" s="274" t="s">
        <v>352</v>
      </c>
      <c r="I112" s="274" t="s">
        <v>314</v>
      </c>
      <c r="J112" s="274">
        <v>50</v>
      </c>
      <c r="K112" s="288"/>
    </row>
    <row r="113" s="1" customFormat="1" ht="15" customHeight="1">
      <c r="B113" s="299"/>
      <c r="C113" s="274" t="s">
        <v>51</v>
      </c>
      <c r="D113" s="274"/>
      <c r="E113" s="274"/>
      <c r="F113" s="297" t="s">
        <v>312</v>
      </c>
      <c r="G113" s="274"/>
      <c r="H113" s="274" t="s">
        <v>353</v>
      </c>
      <c r="I113" s="274" t="s">
        <v>314</v>
      </c>
      <c r="J113" s="274">
        <v>20</v>
      </c>
      <c r="K113" s="288"/>
    </row>
    <row r="114" s="1" customFormat="1" ht="15" customHeight="1">
      <c r="B114" s="299"/>
      <c r="C114" s="274" t="s">
        <v>354</v>
      </c>
      <c r="D114" s="274"/>
      <c r="E114" s="274"/>
      <c r="F114" s="297" t="s">
        <v>312</v>
      </c>
      <c r="G114" s="274"/>
      <c r="H114" s="274" t="s">
        <v>355</v>
      </c>
      <c r="I114" s="274" t="s">
        <v>314</v>
      </c>
      <c r="J114" s="274">
        <v>120</v>
      </c>
      <c r="K114" s="288"/>
    </row>
    <row r="115" s="1" customFormat="1" ht="15" customHeight="1">
      <c r="B115" s="299"/>
      <c r="C115" s="274" t="s">
        <v>36</v>
      </c>
      <c r="D115" s="274"/>
      <c r="E115" s="274"/>
      <c r="F115" s="297" t="s">
        <v>312</v>
      </c>
      <c r="G115" s="274"/>
      <c r="H115" s="274" t="s">
        <v>356</v>
      </c>
      <c r="I115" s="274" t="s">
        <v>347</v>
      </c>
      <c r="J115" s="274"/>
      <c r="K115" s="288"/>
    </row>
    <row r="116" s="1" customFormat="1" ht="15" customHeight="1">
      <c r="B116" s="299"/>
      <c r="C116" s="274" t="s">
        <v>46</v>
      </c>
      <c r="D116" s="274"/>
      <c r="E116" s="274"/>
      <c r="F116" s="297" t="s">
        <v>312</v>
      </c>
      <c r="G116" s="274"/>
      <c r="H116" s="274" t="s">
        <v>357</v>
      </c>
      <c r="I116" s="274" t="s">
        <v>347</v>
      </c>
      <c r="J116" s="274"/>
      <c r="K116" s="288"/>
    </row>
    <row r="117" s="1" customFormat="1" ht="15" customHeight="1">
      <c r="B117" s="299"/>
      <c r="C117" s="274" t="s">
        <v>55</v>
      </c>
      <c r="D117" s="274"/>
      <c r="E117" s="274"/>
      <c r="F117" s="297" t="s">
        <v>312</v>
      </c>
      <c r="G117" s="274"/>
      <c r="H117" s="274" t="s">
        <v>358</v>
      </c>
      <c r="I117" s="274" t="s">
        <v>359</v>
      </c>
      <c r="J117" s="274"/>
      <c r="K117" s="288"/>
    </row>
    <row r="118" s="1" customFormat="1" ht="15" customHeight="1">
      <c r="B118" s="302"/>
      <c r="C118" s="308"/>
      <c r="D118" s="308"/>
      <c r="E118" s="308"/>
      <c r="F118" s="308"/>
      <c r="G118" s="308"/>
      <c r="H118" s="308"/>
      <c r="I118" s="308"/>
      <c r="J118" s="308"/>
      <c r="K118" s="304"/>
    </row>
    <row r="119" s="1" customFormat="1" ht="18.75" customHeight="1">
      <c r="B119" s="309"/>
      <c r="C119" s="310"/>
      <c r="D119" s="310"/>
      <c r="E119" s="310"/>
      <c r="F119" s="311"/>
      <c r="G119" s="310"/>
      <c r="H119" s="310"/>
      <c r="I119" s="310"/>
      <c r="J119" s="310"/>
      <c r="K119" s="309"/>
    </row>
    <row r="120" s="1" customFormat="1" ht="18.75" customHeight="1">
      <c r="B120" s="282"/>
      <c r="C120" s="282"/>
      <c r="D120" s="282"/>
      <c r="E120" s="282"/>
      <c r="F120" s="282"/>
      <c r="G120" s="282"/>
      <c r="H120" s="282"/>
      <c r="I120" s="282"/>
      <c r="J120" s="282"/>
      <c r="K120" s="282"/>
    </row>
    <row r="121" s="1" customFormat="1" ht="7.5" customHeight="1">
      <c r="B121" s="312"/>
      <c r="C121" s="313"/>
      <c r="D121" s="313"/>
      <c r="E121" s="313"/>
      <c r="F121" s="313"/>
      <c r="G121" s="313"/>
      <c r="H121" s="313"/>
      <c r="I121" s="313"/>
      <c r="J121" s="313"/>
      <c r="K121" s="314"/>
    </row>
    <row r="122" s="1" customFormat="1" ht="45" customHeight="1">
      <c r="B122" s="315"/>
      <c r="C122" s="265" t="s">
        <v>360</v>
      </c>
      <c r="D122" s="265"/>
      <c r="E122" s="265"/>
      <c r="F122" s="265"/>
      <c r="G122" s="265"/>
      <c r="H122" s="265"/>
      <c r="I122" s="265"/>
      <c r="J122" s="265"/>
      <c r="K122" s="316"/>
    </row>
    <row r="123" s="1" customFormat="1" ht="17.25" customHeight="1">
      <c r="B123" s="317"/>
      <c r="C123" s="289" t="s">
        <v>306</v>
      </c>
      <c r="D123" s="289"/>
      <c r="E123" s="289"/>
      <c r="F123" s="289" t="s">
        <v>307</v>
      </c>
      <c r="G123" s="290"/>
      <c r="H123" s="289" t="s">
        <v>52</v>
      </c>
      <c r="I123" s="289" t="s">
        <v>55</v>
      </c>
      <c r="J123" s="289" t="s">
        <v>308</v>
      </c>
      <c r="K123" s="318"/>
    </row>
    <row r="124" s="1" customFormat="1" ht="17.25" customHeight="1">
      <c r="B124" s="317"/>
      <c r="C124" s="291" t="s">
        <v>309</v>
      </c>
      <c r="D124" s="291"/>
      <c r="E124" s="291"/>
      <c r="F124" s="292" t="s">
        <v>310</v>
      </c>
      <c r="G124" s="293"/>
      <c r="H124" s="291"/>
      <c r="I124" s="291"/>
      <c r="J124" s="291" t="s">
        <v>311</v>
      </c>
      <c r="K124" s="318"/>
    </row>
    <row r="125" s="1" customFormat="1" ht="5.25" customHeight="1">
      <c r="B125" s="319"/>
      <c r="C125" s="294"/>
      <c r="D125" s="294"/>
      <c r="E125" s="294"/>
      <c r="F125" s="294"/>
      <c r="G125" s="320"/>
      <c r="H125" s="294"/>
      <c r="I125" s="294"/>
      <c r="J125" s="294"/>
      <c r="K125" s="321"/>
    </row>
    <row r="126" s="1" customFormat="1" ht="15" customHeight="1">
      <c r="B126" s="319"/>
      <c r="C126" s="274" t="s">
        <v>315</v>
      </c>
      <c r="D126" s="296"/>
      <c r="E126" s="296"/>
      <c r="F126" s="297" t="s">
        <v>312</v>
      </c>
      <c r="G126" s="274"/>
      <c r="H126" s="274" t="s">
        <v>352</v>
      </c>
      <c r="I126" s="274" t="s">
        <v>314</v>
      </c>
      <c r="J126" s="274">
        <v>120</v>
      </c>
      <c r="K126" s="322"/>
    </row>
    <row r="127" s="1" customFormat="1" ht="15" customHeight="1">
      <c r="B127" s="319"/>
      <c r="C127" s="274" t="s">
        <v>361</v>
      </c>
      <c r="D127" s="274"/>
      <c r="E127" s="274"/>
      <c r="F127" s="297" t="s">
        <v>312</v>
      </c>
      <c r="G127" s="274"/>
      <c r="H127" s="274" t="s">
        <v>362</v>
      </c>
      <c r="I127" s="274" t="s">
        <v>314</v>
      </c>
      <c r="J127" s="274" t="s">
        <v>363</v>
      </c>
      <c r="K127" s="322"/>
    </row>
    <row r="128" s="1" customFormat="1" ht="15" customHeight="1">
      <c r="B128" s="319"/>
      <c r="C128" s="274" t="s">
        <v>82</v>
      </c>
      <c r="D128" s="274"/>
      <c r="E128" s="274"/>
      <c r="F128" s="297" t="s">
        <v>312</v>
      </c>
      <c r="G128" s="274"/>
      <c r="H128" s="274" t="s">
        <v>364</v>
      </c>
      <c r="I128" s="274" t="s">
        <v>314</v>
      </c>
      <c r="J128" s="274" t="s">
        <v>363</v>
      </c>
      <c r="K128" s="322"/>
    </row>
    <row r="129" s="1" customFormat="1" ht="15" customHeight="1">
      <c r="B129" s="319"/>
      <c r="C129" s="274" t="s">
        <v>323</v>
      </c>
      <c r="D129" s="274"/>
      <c r="E129" s="274"/>
      <c r="F129" s="297" t="s">
        <v>318</v>
      </c>
      <c r="G129" s="274"/>
      <c r="H129" s="274" t="s">
        <v>324</v>
      </c>
      <c r="I129" s="274" t="s">
        <v>314</v>
      </c>
      <c r="J129" s="274">
        <v>15</v>
      </c>
      <c r="K129" s="322"/>
    </row>
    <row r="130" s="1" customFormat="1" ht="15" customHeight="1">
      <c r="B130" s="319"/>
      <c r="C130" s="300" t="s">
        <v>325</v>
      </c>
      <c r="D130" s="300"/>
      <c r="E130" s="300"/>
      <c r="F130" s="301" t="s">
        <v>318</v>
      </c>
      <c r="G130" s="300"/>
      <c r="H130" s="300" t="s">
        <v>326</v>
      </c>
      <c r="I130" s="300" t="s">
        <v>314</v>
      </c>
      <c r="J130" s="300">
        <v>15</v>
      </c>
      <c r="K130" s="322"/>
    </row>
    <row r="131" s="1" customFormat="1" ht="15" customHeight="1">
      <c r="B131" s="319"/>
      <c r="C131" s="300" t="s">
        <v>327</v>
      </c>
      <c r="D131" s="300"/>
      <c r="E131" s="300"/>
      <c r="F131" s="301" t="s">
        <v>318</v>
      </c>
      <c r="G131" s="300"/>
      <c r="H131" s="300" t="s">
        <v>328</v>
      </c>
      <c r="I131" s="300" t="s">
        <v>314</v>
      </c>
      <c r="J131" s="300">
        <v>20</v>
      </c>
      <c r="K131" s="322"/>
    </row>
    <row r="132" s="1" customFormat="1" ht="15" customHeight="1">
      <c r="B132" s="319"/>
      <c r="C132" s="300" t="s">
        <v>329</v>
      </c>
      <c r="D132" s="300"/>
      <c r="E132" s="300"/>
      <c r="F132" s="301" t="s">
        <v>318</v>
      </c>
      <c r="G132" s="300"/>
      <c r="H132" s="300" t="s">
        <v>330</v>
      </c>
      <c r="I132" s="300" t="s">
        <v>314</v>
      </c>
      <c r="J132" s="300">
        <v>20</v>
      </c>
      <c r="K132" s="322"/>
    </row>
    <row r="133" s="1" customFormat="1" ht="15" customHeight="1">
      <c r="B133" s="319"/>
      <c r="C133" s="274" t="s">
        <v>317</v>
      </c>
      <c r="D133" s="274"/>
      <c r="E133" s="274"/>
      <c r="F133" s="297" t="s">
        <v>318</v>
      </c>
      <c r="G133" s="274"/>
      <c r="H133" s="274" t="s">
        <v>352</v>
      </c>
      <c r="I133" s="274" t="s">
        <v>314</v>
      </c>
      <c r="J133" s="274">
        <v>50</v>
      </c>
      <c r="K133" s="322"/>
    </row>
    <row r="134" s="1" customFormat="1" ht="15" customHeight="1">
      <c r="B134" s="319"/>
      <c r="C134" s="274" t="s">
        <v>331</v>
      </c>
      <c r="D134" s="274"/>
      <c r="E134" s="274"/>
      <c r="F134" s="297" t="s">
        <v>318</v>
      </c>
      <c r="G134" s="274"/>
      <c r="H134" s="274" t="s">
        <v>352</v>
      </c>
      <c r="I134" s="274" t="s">
        <v>314</v>
      </c>
      <c r="J134" s="274">
        <v>50</v>
      </c>
      <c r="K134" s="322"/>
    </row>
    <row r="135" s="1" customFormat="1" ht="15" customHeight="1">
      <c r="B135" s="319"/>
      <c r="C135" s="274" t="s">
        <v>337</v>
      </c>
      <c r="D135" s="274"/>
      <c r="E135" s="274"/>
      <c r="F135" s="297" t="s">
        <v>318</v>
      </c>
      <c r="G135" s="274"/>
      <c r="H135" s="274" t="s">
        <v>352</v>
      </c>
      <c r="I135" s="274" t="s">
        <v>314</v>
      </c>
      <c r="J135" s="274">
        <v>50</v>
      </c>
      <c r="K135" s="322"/>
    </row>
    <row r="136" s="1" customFormat="1" ht="15" customHeight="1">
      <c r="B136" s="319"/>
      <c r="C136" s="274" t="s">
        <v>339</v>
      </c>
      <c r="D136" s="274"/>
      <c r="E136" s="274"/>
      <c r="F136" s="297" t="s">
        <v>318</v>
      </c>
      <c r="G136" s="274"/>
      <c r="H136" s="274" t="s">
        <v>352</v>
      </c>
      <c r="I136" s="274" t="s">
        <v>314</v>
      </c>
      <c r="J136" s="274">
        <v>50</v>
      </c>
      <c r="K136" s="322"/>
    </row>
    <row r="137" s="1" customFormat="1" ht="15" customHeight="1">
      <c r="B137" s="319"/>
      <c r="C137" s="274" t="s">
        <v>340</v>
      </c>
      <c r="D137" s="274"/>
      <c r="E137" s="274"/>
      <c r="F137" s="297" t="s">
        <v>318</v>
      </c>
      <c r="G137" s="274"/>
      <c r="H137" s="274" t="s">
        <v>365</v>
      </c>
      <c r="I137" s="274" t="s">
        <v>314</v>
      </c>
      <c r="J137" s="274">
        <v>255</v>
      </c>
      <c r="K137" s="322"/>
    </row>
    <row r="138" s="1" customFormat="1" ht="15" customHeight="1">
      <c r="B138" s="319"/>
      <c r="C138" s="274" t="s">
        <v>342</v>
      </c>
      <c r="D138" s="274"/>
      <c r="E138" s="274"/>
      <c r="F138" s="297" t="s">
        <v>312</v>
      </c>
      <c r="G138" s="274"/>
      <c r="H138" s="274" t="s">
        <v>366</v>
      </c>
      <c r="I138" s="274" t="s">
        <v>344</v>
      </c>
      <c r="J138" s="274"/>
      <c r="K138" s="322"/>
    </row>
    <row r="139" s="1" customFormat="1" ht="15" customHeight="1">
      <c r="B139" s="319"/>
      <c r="C139" s="274" t="s">
        <v>345</v>
      </c>
      <c r="D139" s="274"/>
      <c r="E139" s="274"/>
      <c r="F139" s="297" t="s">
        <v>312</v>
      </c>
      <c r="G139" s="274"/>
      <c r="H139" s="274" t="s">
        <v>367</v>
      </c>
      <c r="I139" s="274" t="s">
        <v>347</v>
      </c>
      <c r="J139" s="274"/>
      <c r="K139" s="322"/>
    </row>
    <row r="140" s="1" customFormat="1" ht="15" customHeight="1">
      <c r="B140" s="319"/>
      <c r="C140" s="274" t="s">
        <v>348</v>
      </c>
      <c r="D140" s="274"/>
      <c r="E140" s="274"/>
      <c r="F140" s="297" t="s">
        <v>312</v>
      </c>
      <c r="G140" s="274"/>
      <c r="H140" s="274" t="s">
        <v>348</v>
      </c>
      <c r="I140" s="274" t="s">
        <v>347</v>
      </c>
      <c r="J140" s="274"/>
      <c r="K140" s="322"/>
    </row>
    <row r="141" s="1" customFormat="1" ht="15" customHeight="1">
      <c r="B141" s="319"/>
      <c r="C141" s="274" t="s">
        <v>36</v>
      </c>
      <c r="D141" s="274"/>
      <c r="E141" s="274"/>
      <c r="F141" s="297" t="s">
        <v>312</v>
      </c>
      <c r="G141" s="274"/>
      <c r="H141" s="274" t="s">
        <v>368</v>
      </c>
      <c r="I141" s="274" t="s">
        <v>347</v>
      </c>
      <c r="J141" s="274"/>
      <c r="K141" s="322"/>
    </row>
    <row r="142" s="1" customFormat="1" ht="15" customHeight="1">
      <c r="B142" s="319"/>
      <c r="C142" s="274" t="s">
        <v>369</v>
      </c>
      <c r="D142" s="274"/>
      <c r="E142" s="274"/>
      <c r="F142" s="297" t="s">
        <v>312</v>
      </c>
      <c r="G142" s="274"/>
      <c r="H142" s="274" t="s">
        <v>370</v>
      </c>
      <c r="I142" s="274" t="s">
        <v>347</v>
      </c>
      <c r="J142" s="274"/>
      <c r="K142" s="322"/>
    </row>
    <row r="143" s="1" customFormat="1" ht="15" customHeight="1">
      <c r="B143" s="323"/>
      <c r="C143" s="324"/>
      <c r="D143" s="324"/>
      <c r="E143" s="324"/>
      <c r="F143" s="324"/>
      <c r="G143" s="324"/>
      <c r="H143" s="324"/>
      <c r="I143" s="324"/>
      <c r="J143" s="324"/>
      <c r="K143" s="325"/>
    </row>
    <row r="144" s="1" customFormat="1" ht="18.75" customHeight="1">
      <c r="B144" s="310"/>
      <c r="C144" s="310"/>
      <c r="D144" s="310"/>
      <c r="E144" s="310"/>
      <c r="F144" s="311"/>
      <c r="G144" s="310"/>
      <c r="H144" s="310"/>
      <c r="I144" s="310"/>
      <c r="J144" s="310"/>
      <c r="K144" s="310"/>
    </row>
    <row r="145" s="1" customFormat="1" ht="18.75" customHeight="1">
      <c r="B145" s="282"/>
      <c r="C145" s="282"/>
      <c r="D145" s="282"/>
      <c r="E145" s="282"/>
      <c r="F145" s="282"/>
      <c r="G145" s="282"/>
      <c r="H145" s="282"/>
      <c r="I145" s="282"/>
      <c r="J145" s="282"/>
      <c r="K145" s="282"/>
    </row>
    <row r="146" s="1" customFormat="1" ht="7.5" customHeight="1">
      <c r="B146" s="283"/>
      <c r="C146" s="284"/>
      <c r="D146" s="284"/>
      <c r="E146" s="284"/>
      <c r="F146" s="284"/>
      <c r="G146" s="284"/>
      <c r="H146" s="284"/>
      <c r="I146" s="284"/>
      <c r="J146" s="284"/>
      <c r="K146" s="285"/>
    </row>
    <row r="147" s="1" customFormat="1" ht="45" customHeight="1">
      <c r="B147" s="286"/>
      <c r="C147" s="287" t="s">
        <v>371</v>
      </c>
      <c r="D147" s="287"/>
      <c r="E147" s="287"/>
      <c r="F147" s="287"/>
      <c r="G147" s="287"/>
      <c r="H147" s="287"/>
      <c r="I147" s="287"/>
      <c r="J147" s="287"/>
      <c r="K147" s="288"/>
    </row>
    <row r="148" s="1" customFormat="1" ht="17.25" customHeight="1">
      <c r="B148" s="286"/>
      <c r="C148" s="289" t="s">
        <v>306</v>
      </c>
      <c r="D148" s="289"/>
      <c r="E148" s="289"/>
      <c r="F148" s="289" t="s">
        <v>307</v>
      </c>
      <c r="G148" s="290"/>
      <c r="H148" s="289" t="s">
        <v>52</v>
      </c>
      <c r="I148" s="289" t="s">
        <v>55</v>
      </c>
      <c r="J148" s="289" t="s">
        <v>308</v>
      </c>
      <c r="K148" s="288"/>
    </row>
    <row r="149" s="1" customFormat="1" ht="17.25" customHeight="1">
      <c r="B149" s="286"/>
      <c r="C149" s="291" t="s">
        <v>309</v>
      </c>
      <c r="D149" s="291"/>
      <c r="E149" s="291"/>
      <c r="F149" s="292" t="s">
        <v>310</v>
      </c>
      <c r="G149" s="293"/>
      <c r="H149" s="291"/>
      <c r="I149" s="291"/>
      <c r="J149" s="291" t="s">
        <v>311</v>
      </c>
      <c r="K149" s="288"/>
    </row>
    <row r="150" s="1" customFormat="1" ht="5.25" customHeight="1">
      <c r="B150" s="299"/>
      <c r="C150" s="294"/>
      <c r="D150" s="294"/>
      <c r="E150" s="294"/>
      <c r="F150" s="294"/>
      <c r="G150" s="295"/>
      <c r="H150" s="294"/>
      <c r="I150" s="294"/>
      <c r="J150" s="294"/>
      <c r="K150" s="322"/>
    </row>
    <row r="151" s="1" customFormat="1" ht="15" customHeight="1">
      <c r="B151" s="299"/>
      <c r="C151" s="326" t="s">
        <v>315</v>
      </c>
      <c r="D151" s="274"/>
      <c r="E151" s="274"/>
      <c r="F151" s="327" t="s">
        <v>312</v>
      </c>
      <c r="G151" s="274"/>
      <c r="H151" s="326" t="s">
        <v>352</v>
      </c>
      <c r="I151" s="326" t="s">
        <v>314</v>
      </c>
      <c r="J151" s="326">
        <v>120</v>
      </c>
      <c r="K151" s="322"/>
    </row>
    <row r="152" s="1" customFormat="1" ht="15" customHeight="1">
      <c r="B152" s="299"/>
      <c r="C152" s="326" t="s">
        <v>361</v>
      </c>
      <c r="D152" s="274"/>
      <c r="E152" s="274"/>
      <c r="F152" s="327" t="s">
        <v>312</v>
      </c>
      <c r="G152" s="274"/>
      <c r="H152" s="326" t="s">
        <v>372</v>
      </c>
      <c r="I152" s="326" t="s">
        <v>314</v>
      </c>
      <c r="J152" s="326" t="s">
        <v>363</v>
      </c>
      <c r="K152" s="322"/>
    </row>
    <row r="153" s="1" customFormat="1" ht="15" customHeight="1">
      <c r="B153" s="299"/>
      <c r="C153" s="326" t="s">
        <v>82</v>
      </c>
      <c r="D153" s="274"/>
      <c r="E153" s="274"/>
      <c r="F153" s="327" t="s">
        <v>312</v>
      </c>
      <c r="G153" s="274"/>
      <c r="H153" s="326" t="s">
        <v>373</v>
      </c>
      <c r="I153" s="326" t="s">
        <v>314</v>
      </c>
      <c r="J153" s="326" t="s">
        <v>363</v>
      </c>
      <c r="K153" s="322"/>
    </row>
    <row r="154" s="1" customFormat="1" ht="15" customHeight="1">
      <c r="B154" s="299"/>
      <c r="C154" s="326" t="s">
        <v>317</v>
      </c>
      <c r="D154" s="274"/>
      <c r="E154" s="274"/>
      <c r="F154" s="327" t="s">
        <v>318</v>
      </c>
      <c r="G154" s="274"/>
      <c r="H154" s="326" t="s">
        <v>352</v>
      </c>
      <c r="I154" s="326" t="s">
        <v>314</v>
      </c>
      <c r="J154" s="326">
        <v>50</v>
      </c>
      <c r="K154" s="322"/>
    </row>
    <row r="155" s="1" customFormat="1" ht="15" customHeight="1">
      <c r="B155" s="299"/>
      <c r="C155" s="326" t="s">
        <v>320</v>
      </c>
      <c r="D155" s="274"/>
      <c r="E155" s="274"/>
      <c r="F155" s="327" t="s">
        <v>312</v>
      </c>
      <c r="G155" s="274"/>
      <c r="H155" s="326" t="s">
        <v>352</v>
      </c>
      <c r="I155" s="326" t="s">
        <v>322</v>
      </c>
      <c r="J155" s="326"/>
      <c r="K155" s="322"/>
    </row>
    <row r="156" s="1" customFormat="1" ht="15" customHeight="1">
      <c r="B156" s="299"/>
      <c r="C156" s="326" t="s">
        <v>331</v>
      </c>
      <c r="D156" s="274"/>
      <c r="E156" s="274"/>
      <c r="F156" s="327" t="s">
        <v>318</v>
      </c>
      <c r="G156" s="274"/>
      <c r="H156" s="326" t="s">
        <v>352</v>
      </c>
      <c r="I156" s="326" t="s">
        <v>314</v>
      </c>
      <c r="J156" s="326">
        <v>50</v>
      </c>
      <c r="K156" s="322"/>
    </row>
    <row r="157" s="1" customFormat="1" ht="15" customHeight="1">
      <c r="B157" s="299"/>
      <c r="C157" s="326" t="s">
        <v>339</v>
      </c>
      <c r="D157" s="274"/>
      <c r="E157" s="274"/>
      <c r="F157" s="327" t="s">
        <v>318</v>
      </c>
      <c r="G157" s="274"/>
      <c r="H157" s="326" t="s">
        <v>352</v>
      </c>
      <c r="I157" s="326" t="s">
        <v>314</v>
      </c>
      <c r="J157" s="326">
        <v>50</v>
      </c>
      <c r="K157" s="322"/>
    </row>
    <row r="158" s="1" customFormat="1" ht="15" customHeight="1">
      <c r="B158" s="299"/>
      <c r="C158" s="326" t="s">
        <v>337</v>
      </c>
      <c r="D158" s="274"/>
      <c r="E158" s="274"/>
      <c r="F158" s="327" t="s">
        <v>318</v>
      </c>
      <c r="G158" s="274"/>
      <c r="H158" s="326" t="s">
        <v>352</v>
      </c>
      <c r="I158" s="326" t="s">
        <v>314</v>
      </c>
      <c r="J158" s="326">
        <v>50</v>
      </c>
      <c r="K158" s="322"/>
    </row>
    <row r="159" s="1" customFormat="1" ht="15" customHeight="1">
      <c r="B159" s="299"/>
      <c r="C159" s="326" t="s">
        <v>96</v>
      </c>
      <c r="D159" s="274"/>
      <c r="E159" s="274"/>
      <c r="F159" s="327" t="s">
        <v>312</v>
      </c>
      <c r="G159" s="274"/>
      <c r="H159" s="326" t="s">
        <v>374</v>
      </c>
      <c r="I159" s="326" t="s">
        <v>314</v>
      </c>
      <c r="J159" s="326" t="s">
        <v>375</v>
      </c>
      <c r="K159" s="322"/>
    </row>
    <row r="160" s="1" customFormat="1" ht="15" customHeight="1">
      <c r="B160" s="299"/>
      <c r="C160" s="326" t="s">
        <v>376</v>
      </c>
      <c r="D160" s="274"/>
      <c r="E160" s="274"/>
      <c r="F160" s="327" t="s">
        <v>312</v>
      </c>
      <c r="G160" s="274"/>
      <c r="H160" s="326" t="s">
        <v>377</v>
      </c>
      <c r="I160" s="326" t="s">
        <v>347</v>
      </c>
      <c r="J160" s="326"/>
      <c r="K160" s="322"/>
    </row>
    <row r="161" s="1" customFormat="1" ht="15" customHeight="1">
      <c r="B161" s="328"/>
      <c r="C161" s="308"/>
      <c r="D161" s="308"/>
      <c r="E161" s="308"/>
      <c r="F161" s="308"/>
      <c r="G161" s="308"/>
      <c r="H161" s="308"/>
      <c r="I161" s="308"/>
      <c r="J161" s="308"/>
      <c r="K161" s="329"/>
    </row>
    <row r="162" s="1" customFormat="1" ht="18.75" customHeight="1">
      <c r="B162" s="310"/>
      <c r="C162" s="320"/>
      <c r="D162" s="320"/>
      <c r="E162" s="320"/>
      <c r="F162" s="330"/>
      <c r="G162" s="320"/>
      <c r="H162" s="320"/>
      <c r="I162" s="320"/>
      <c r="J162" s="320"/>
      <c r="K162" s="310"/>
    </row>
    <row r="163" s="1" customFormat="1" ht="18.75" customHeight="1">
      <c r="B163" s="282"/>
      <c r="C163" s="282"/>
      <c r="D163" s="282"/>
      <c r="E163" s="282"/>
      <c r="F163" s="282"/>
      <c r="G163" s="282"/>
      <c r="H163" s="282"/>
      <c r="I163" s="282"/>
      <c r="J163" s="282"/>
      <c r="K163" s="282"/>
    </row>
    <row r="164" s="1" customFormat="1" ht="7.5" customHeight="1">
      <c r="B164" s="261"/>
      <c r="C164" s="262"/>
      <c r="D164" s="262"/>
      <c r="E164" s="262"/>
      <c r="F164" s="262"/>
      <c r="G164" s="262"/>
      <c r="H164" s="262"/>
      <c r="I164" s="262"/>
      <c r="J164" s="262"/>
      <c r="K164" s="263"/>
    </row>
    <row r="165" s="1" customFormat="1" ht="45" customHeight="1">
      <c r="B165" s="264"/>
      <c r="C165" s="265" t="s">
        <v>378</v>
      </c>
      <c r="D165" s="265"/>
      <c r="E165" s="265"/>
      <c r="F165" s="265"/>
      <c r="G165" s="265"/>
      <c r="H165" s="265"/>
      <c r="I165" s="265"/>
      <c r="J165" s="265"/>
      <c r="K165" s="266"/>
    </row>
    <row r="166" s="1" customFormat="1" ht="17.25" customHeight="1">
      <c r="B166" s="264"/>
      <c r="C166" s="289" t="s">
        <v>306</v>
      </c>
      <c r="D166" s="289"/>
      <c r="E166" s="289"/>
      <c r="F166" s="289" t="s">
        <v>307</v>
      </c>
      <c r="G166" s="331"/>
      <c r="H166" s="332" t="s">
        <v>52</v>
      </c>
      <c r="I166" s="332" t="s">
        <v>55</v>
      </c>
      <c r="J166" s="289" t="s">
        <v>308</v>
      </c>
      <c r="K166" s="266"/>
    </row>
    <row r="167" s="1" customFormat="1" ht="17.25" customHeight="1">
      <c r="B167" s="267"/>
      <c r="C167" s="291" t="s">
        <v>309</v>
      </c>
      <c r="D167" s="291"/>
      <c r="E167" s="291"/>
      <c r="F167" s="292" t="s">
        <v>310</v>
      </c>
      <c r="G167" s="333"/>
      <c r="H167" s="334"/>
      <c r="I167" s="334"/>
      <c r="J167" s="291" t="s">
        <v>311</v>
      </c>
      <c r="K167" s="269"/>
    </row>
    <row r="168" s="1" customFormat="1" ht="5.25" customHeight="1">
      <c r="B168" s="299"/>
      <c r="C168" s="294"/>
      <c r="D168" s="294"/>
      <c r="E168" s="294"/>
      <c r="F168" s="294"/>
      <c r="G168" s="295"/>
      <c r="H168" s="294"/>
      <c r="I168" s="294"/>
      <c r="J168" s="294"/>
      <c r="K168" s="322"/>
    </row>
    <row r="169" s="1" customFormat="1" ht="15" customHeight="1">
      <c r="B169" s="299"/>
      <c r="C169" s="274" t="s">
        <v>315</v>
      </c>
      <c r="D169" s="274"/>
      <c r="E169" s="274"/>
      <c r="F169" s="297" t="s">
        <v>312</v>
      </c>
      <c r="G169" s="274"/>
      <c r="H169" s="274" t="s">
        <v>352</v>
      </c>
      <c r="I169" s="274" t="s">
        <v>314</v>
      </c>
      <c r="J169" s="274">
        <v>120</v>
      </c>
      <c r="K169" s="322"/>
    </row>
    <row r="170" s="1" customFormat="1" ht="15" customHeight="1">
      <c r="B170" s="299"/>
      <c r="C170" s="274" t="s">
        <v>361</v>
      </c>
      <c r="D170" s="274"/>
      <c r="E170" s="274"/>
      <c r="F170" s="297" t="s">
        <v>312</v>
      </c>
      <c r="G170" s="274"/>
      <c r="H170" s="274" t="s">
        <v>362</v>
      </c>
      <c r="I170" s="274" t="s">
        <v>314</v>
      </c>
      <c r="J170" s="274" t="s">
        <v>363</v>
      </c>
      <c r="K170" s="322"/>
    </row>
    <row r="171" s="1" customFormat="1" ht="15" customHeight="1">
      <c r="B171" s="299"/>
      <c r="C171" s="274" t="s">
        <v>82</v>
      </c>
      <c r="D171" s="274"/>
      <c r="E171" s="274"/>
      <c r="F171" s="297" t="s">
        <v>312</v>
      </c>
      <c r="G171" s="274"/>
      <c r="H171" s="274" t="s">
        <v>379</v>
      </c>
      <c r="I171" s="274" t="s">
        <v>314</v>
      </c>
      <c r="J171" s="274" t="s">
        <v>363</v>
      </c>
      <c r="K171" s="322"/>
    </row>
    <row r="172" s="1" customFormat="1" ht="15" customHeight="1">
      <c r="B172" s="299"/>
      <c r="C172" s="274" t="s">
        <v>317</v>
      </c>
      <c r="D172" s="274"/>
      <c r="E172" s="274"/>
      <c r="F172" s="297" t="s">
        <v>318</v>
      </c>
      <c r="G172" s="274"/>
      <c r="H172" s="274" t="s">
        <v>379</v>
      </c>
      <c r="I172" s="274" t="s">
        <v>314</v>
      </c>
      <c r="J172" s="274">
        <v>50</v>
      </c>
      <c r="K172" s="322"/>
    </row>
    <row r="173" s="1" customFormat="1" ht="15" customHeight="1">
      <c r="B173" s="299"/>
      <c r="C173" s="274" t="s">
        <v>320</v>
      </c>
      <c r="D173" s="274"/>
      <c r="E173" s="274"/>
      <c r="F173" s="297" t="s">
        <v>312</v>
      </c>
      <c r="G173" s="274"/>
      <c r="H173" s="274" t="s">
        <v>379</v>
      </c>
      <c r="I173" s="274" t="s">
        <v>322</v>
      </c>
      <c r="J173" s="274"/>
      <c r="K173" s="322"/>
    </row>
    <row r="174" s="1" customFormat="1" ht="15" customHeight="1">
      <c r="B174" s="299"/>
      <c r="C174" s="274" t="s">
        <v>331</v>
      </c>
      <c r="D174" s="274"/>
      <c r="E174" s="274"/>
      <c r="F174" s="297" t="s">
        <v>318</v>
      </c>
      <c r="G174" s="274"/>
      <c r="H174" s="274" t="s">
        <v>379</v>
      </c>
      <c r="I174" s="274" t="s">
        <v>314</v>
      </c>
      <c r="J174" s="274">
        <v>50</v>
      </c>
      <c r="K174" s="322"/>
    </row>
    <row r="175" s="1" customFormat="1" ht="15" customHeight="1">
      <c r="B175" s="299"/>
      <c r="C175" s="274" t="s">
        <v>339</v>
      </c>
      <c r="D175" s="274"/>
      <c r="E175" s="274"/>
      <c r="F175" s="297" t="s">
        <v>318</v>
      </c>
      <c r="G175" s="274"/>
      <c r="H175" s="274" t="s">
        <v>379</v>
      </c>
      <c r="I175" s="274" t="s">
        <v>314</v>
      </c>
      <c r="J175" s="274">
        <v>50</v>
      </c>
      <c r="K175" s="322"/>
    </row>
    <row r="176" s="1" customFormat="1" ht="15" customHeight="1">
      <c r="B176" s="299"/>
      <c r="C176" s="274" t="s">
        <v>337</v>
      </c>
      <c r="D176" s="274"/>
      <c r="E176" s="274"/>
      <c r="F176" s="297" t="s">
        <v>318</v>
      </c>
      <c r="G176" s="274"/>
      <c r="H176" s="274" t="s">
        <v>379</v>
      </c>
      <c r="I176" s="274" t="s">
        <v>314</v>
      </c>
      <c r="J176" s="274">
        <v>50</v>
      </c>
      <c r="K176" s="322"/>
    </row>
    <row r="177" s="1" customFormat="1" ht="15" customHeight="1">
      <c r="B177" s="299"/>
      <c r="C177" s="274" t="s">
        <v>105</v>
      </c>
      <c r="D177" s="274"/>
      <c r="E177" s="274"/>
      <c r="F177" s="297" t="s">
        <v>312</v>
      </c>
      <c r="G177" s="274"/>
      <c r="H177" s="274" t="s">
        <v>380</v>
      </c>
      <c r="I177" s="274" t="s">
        <v>381</v>
      </c>
      <c r="J177" s="274"/>
      <c r="K177" s="322"/>
    </row>
    <row r="178" s="1" customFormat="1" ht="15" customHeight="1">
      <c r="B178" s="299"/>
      <c r="C178" s="274" t="s">
        <v>55</v>
      </c>
      <c r="D178" s="274"/>
      <c r="E178" s="274"/>
      <c r="F178" s="297" t="s">
        <v>312</v>
      </c>
      <c r="G178" s="274"/>
      <c r="H178" s="274" t="s">
        <v>382</v>
      </c>
      <c r="I178" s="274" t="s">
        <v>383</v>
      </c>
      <c r="J178" s="274">
        <v>1</v>
      </c>
      <c r="K178" s="322"/>
    </row>
    <row r="179" s="1" customFormat="1" ht="15" customHeight="1">
      <c r="B179" s="299"/>
      <c r="C179" s="274" t="s">
        <v>51</v>
      </c>
      <c r="D179" s="274"/>
      <c r="E179" s="274"/>
      <c r="F179" s="297" t="s">
        <v>312</v>
      </c>
      <c r="G179" s="274"/>
      <c r="H179" s="274" t="s">
        <v>384</v>
      </c>
      <c r="I179" s="274" t="s">
        <v>314</v>
      </c>
      <c r="J179" s="274">
        <v>20</v>
      </c>
      <c r="K179" s="322"/>
    </row>
    <row r="180" s="1" customFormat="1" ht="15" customHeight="1">
      <c r="B180" s="299"/>
      <c r="C180" s="274" t="s">
        <v>52</v>
      </c>
      <c r="D180" s="274"/>
      <c r="E180" s="274"/>
      <c r="F180" s="297" t="s">
        <v>312</v>
      </c>
      <c r="G180" s="274"/>
      <c r="H180" s="274" t="s">
        <v>385</v>
      </c>
      <c r="I180" s="274" t="s">
        <v>314</v>
      </c>
      <c r="J180" s="274">
        <v>255</v>
      </c>
      <c r="K180" s="322"/>
    </row>
    <row r="181" s="1" customFormat="1" ht="15" customHeight="1">
      <c r="B181" s="299"/>
      <c r="C181" s="274" t="s">
        <v>106</v>
      </c>
      <c r="D181" s="274"/>
      <c r="E181" s="274"/>
      <c r="F181" s="297" t="s">
        <v>312</v>
      </c>
      <c r="G181" s="274"/>
      <c r="H181" s="274" t="s">
        <v>276</v>
      </c>
      <c r="I181" s="274" t="s">
        <v>314</v>
      </c>
      <c r="J181" s="274">
        <v>10</v>
      </c>
      <c r="K181" s="322"/>
    </row>
    <row r="182" s="1" customFormat="1" ht="15" customHeight="1">
      <c r="B182" s="299"/>
      <c r="C182" s="274" t="s">
        <v>107</v>
      </c>
      <c r="D182" s="274"/>
      <c r="E182" s="274"/>
      <c r="F182" s="297" t="s">
        <v>312</v>
      </c>
      <c r="G182" s="274"/>
      <c r="H182" s="274" t="s">
        <v>386</v>
      </c>
      <c r="I182" s="274" t="s">
        <v>347</v>
      </c>
      <c r="J182" s="274"/>
      <c r="K182" s="322"/>
    </row>
    <row r="183" s="1" customFormat="1" ht="15" customHeight="1">
      <c r="B183" s="299"/>
      <c r="C183" s="274" t="s">
        <v>387</v>
      </c>
      <c r="D183" s="274"/>
      <c r="E183" s="274"/>
      <c r="F183" s="297" t="s">
        <v>312</v>
      </c>
      <c r="G183" s="274"/>
      <c r="H183" s="274" t="s">
        <v>388</v>
      </c>
      <c r="I183" s="274" t="s">
        <v>347</v>
      </c>
      <c r="J183" s="274"/>
      <c r="K183" s="322"/>
    </row>
    <row r="184" s="1" customFormat="1" ht="15" customHeight="1">
      <c r="B184" s="299"/>
      <c r="C184" s="274" t="s">
        <v>376</v>
      </c>
      <c r="D184" s="274"/>
      <c r="E184" s="274"/>
      <c r="F184" s="297" t="s">
        <v>312</v>
      </c>
      <c r="G184" s="274"/>
      <c r="H184" s="274" t="s">
        <v>389</v>
      </c>
      <c r="I184" s="274" t="s">
        <v>347</v>
      </c>
      <c r="J184" s="274"/>
      <c r="K184" s="322"/>
    </row>
    <row r="185" s="1" customFormat="1" ht="15" customHeight="1">
      <c r="B185" s="299"/>
      <c r="C185" s="274" t="s">
        <v>109</v>
      </c>
      <c r="D185" s="274"/>
      <c r="E185" s="274"/>
      <c r="F185" s="297" t="s">
        <v>318</v>
      </c>
      <c r="G185" s="274"/>
      <c r="H185" s="274" t="s">
        <v>390</v>
      </c>
      <c r="I185" s="274" t="s">
        <v>314</v>
      </c>
      <c r="J185" s="274">
        <v>50</v>
      </c>
      <c r="K185" s="322"/>
    </row>
    <row r="186" s="1" customFormat="1" ht="15" customHeight="1">
      <c r="B186" s="299"/>
      <c r="C186" s="274" t="s">
        <v>391</v>
      </c>
      <c r="D186" s="274"/>
      <c r="E186" s="274"/>
      <c r="F186" s="297" t="s">
        <v>318</v>
      </c>
      <c r="G186" s="274"/>
      <c r="H186" s="274" t="s">
        <v>392</v>
      </c>
      <c r="I186" s="274" t="s">
        <v>393</v>
      </c>
      <c r="J186" s="274"/>
      <c r="K186" s="322"/>
    </row>
    <row r="187" s="1" customFormat="1" ht="15" customHeight="1">
      <c r="B187" s="299"/>
      <c r="C187" s="274" t="s">
        <v>394</v>
      </c>
      <c r="D187" s="274"/>
      <c r="E187" s="274"/>
      <c r="F187" s="297" t="s">
        <v>318</v>
      </c>
      <c r="G187" s="274"/>
      <c r="H187" s="274" t="s">
        <v>395</v>
      </c>
      <c r="I187" s="274" t="s">
        <v>393</v>
      </c>
      <c r="J187" s="274"/>
      <c r="K187" s="322"/>
    </row>
    <row r="188" s="1" customFormat="1" ht="15" customHeight="1">
      <c r="B188" s="299"/>
      <c r="C188" s="274" t="s">
        <v>396</v>
      </c>
      <c r="D188" s="274"/>
      <c r="E188" s="274"/>
      <c r="F188" s="297" t="s">
        <v>318</v>
      </c>
      <c r="G188" s="274"/>
      <c r="H188" s="274" t="s">
        <v>397</v>
      </c>
      <c r="I188" s="274" t="s">
        <v>393</v>
      </c>
      <c r="J188" s="274"/>
      <c r="K188" s="322"/>
    </row>
    <row r="189" s="1" customFormat="1" ht="15" customHeight="1">
      <c r="B189" s="299"/>
      <c r="C189" s="335" t="s">
        <v>398</v>
      </c>
      <c r="D189" s="274"/>
      <c r="E189" s="274"/>
      <c r="F189" s="297" t="s">
        <v>318</v>
      </c>
      <c r="G189" s="274"/>
      <c r="H189" s="274" t="s">
        <v>399</v>
      </c>
      <c r="I189" s="274" t="s">
        <v>400</v>
      </c>
      <c r="J189" s="336" t="s">
        <v>401</v>
      </c>
      <c r="K189" s="322"/>
    </row>
    <row r="190" s="1" customFormat="1" ht="15" customHeight="1">
      <c r="B190" s="299"/>
      <c r="C190" s="335" t="s">
        <v>40</v>
      </c>
      <c r="D190" s="274"/>
      <c r="E190" s="274"/>
      <c r="F190" s="297" t="s">
        <v>312</v>
      </c>
      <c r="G190" s="274"/>
      <c r="H190" s="271" t="s">
        <v>402</v>
      </c>
      <c r="I190" s="274" t="s">
        <v>403</v>
      </c>
      <c r="J190" s="274"/>
      <c r="K190" s="322"/>
    </row>
    <row r="191" s="1" customFormat="1" ht="15" customHeight="1">
      <c r="B191" s="299"/>
      <c r="C191" s="335" t="s">
        <v>404</v>
      </c>
      <c r="D191" s="274"/>
      <c r="E191" s="274"/>
      <c r="F191" s="297" t="s">
        <v>312</v>
      </c>
      <c r="G191" s="274"/>
      <c r="H191" s="274" t="s">
        <v>405</v>
      </c>
      <c r="I191" s="274" t="s">
        <v>347</v>
      </c>
      <c r="J191" s="274"/>
      <c r="K191" s="322"/>
    </row>
    <row r="192" s="1" customFormat="1" ht="15" customHeight="1">
      <c r="B192" s="299"/>
      <c r="C192" s="335" t="s">
        <v>406</v>
      </c>
      <c r="D192" s="274"/>
      <c r="E192" s="274"/>
      <c r="F192" s="297" t="s">
        <v>312</v>
      </c>
      <c r="G192" s="274"/>
      <c r="H192" s="274" t="s">
        <v>407</v>
      </c>
      <c r="I192" s="274" t="s">
        <v>347</v>
      </c>
      <c r="J192" s="274"/>
      <c r="K192" s="322"/>
    </row>
    <row r="193" s="1" customFormat="1" ht="15" customHeight="1">
      <c r="B193" s="299"/>
      <c r="C193" s="335" t="s">
        <v>408</v>
      </c>
      <c r="D193" s="274"/>
      <c r="E193" s="274"/>
      <c r="F193" s="297" t="s">
        <v>318</v>
      </c>
      <c r="G193" s="274"/>
      <c r="H193" s="274" t="s">
        <v>409</v>
      </c>
      <c r="I193" s="274" t="s">
        <v>347</v>
      </c>
      <c r="J193" s="274"/>
      <c r="K193" s="322"/>
    </row>
    <row r="194" s="1" customFormat="1" ht="15" customHeight="1">
      <c r="B194" s="328"/>
      <c r="C194" s="337"/>
      <c r="D194" s="308"/>
      <c r="E194" s="308"/>
      <c r="F194" s="308"/>
      <c r="G194" s="308"/>
      <c r="H194" s="308"/>
      <c r="I194" s="308"/>
      <c r="J194" s="308"/>
      <c r="K194" s="329"/>
    </row>
    <row r="195" s="1" customFormat="1" ht="18.75" customHeight="1">
      <c r="B195" s="310"/>
      <c r="C195" s="320"/>
      <c r="D195" s="320"/>
      <c r="E195" s="320"/>
      <c r="F195" s="330"/>
      <c r="G195" s="320"/>
      <c r="H195" s="320"/>
      <c r="I195" s="320"/>
      <c r="J195" s="320"/>
      <c r="K195" s="310"/>
    </row>
    <row r="196" s="1" customFormat="1" ht="18.75" customHeight="1">
      <c r="B196" s="310"/>
      <c r="C196" s="320"/>
      <c r="D196" s="320"/>
      <c r="E196" s="320"/>
      <c r="F196" s="330"/>
      <c r="G196" s="320"/>
      <c r="H196" s="320"/>
      <c r="I196" s="320"/>
      <c r="J196" s="320"/>
      <c r="K196" s="310"/>
    </row>
    <row r="197" s="1" customFormat="1" ht="18.75" customHeight="1">
      <c r="B197" s="282"/>
      <c r="C197" s="282"/>
      <c r="D197" s="282"/>
      <c r="E197" s="282"/>
      <c r="F197" s="282"/>
      <c r="G197" s="282"/>
      <c r="H197" s="282"/>
      <c r="I197" s="282"/>
      <c r="J197" s="282"/>
      <c r="K197" s="282"/>
    </row>
    <row r="198" s="1" customFormat="1">
      <c r="B198" s="261"/>
      <c r="C198" s="262"/>
      <c r="D198" s="262"/>
      <c r="E198" s="262"/>
      <c r="F198" s="262"/>
      <c r="G198" s="262"/>
      <c r="H198" s="262"/>
      <c r="I198" s="262"/>
      <c r="J198" s="262"/>
      <c r="K198" s="263"/>
    </row>
    <row r="199" s="1" customFormat="1" ht="21">
      <c r="B199" s="264"/>
      <c r="C199" s="265" t="s">
        <v>410</v>
      </c>
      <c r="D199" s="265"/>
      <c r="E199" s="265"/>
      <c r="F199" s="265"/>
      <c r="G199" s="265"/>
      <c r="H199" s="265"/>
      <c r="I199" s="265"/>
      <c r="J199" s="265"/>
      <c r="K199" s="266"/>
    </row>
    <row r="200" s="1" customFormat="1" ht="25.5" customHeight="1">
      <c r="B200" s="264"/>
      <c r="C200" s="338" t="s">
        <v>411</v>
      </c>
      <c r="D200" s="338"/>
      <c r="E200" s="338"/>
      <c r="F200" s="338" t="s">
        <v>412</v>
      </c>
      <c r="G200" s="339"/>
      <c r="H200" s="338" t="s">
        <v>413</v>
      </c>
      <c r="I200" s="338"/>
      <c r="J200" s="338"/>
      <c r="K200" s="266"/>
    </row>
    <row r="201" s="1" customFormat="1" ht="5.25" customHeight="1">
      <c r="B201" s="299"/>
      <c r="C201" s="294"/>
      <c r="D201" s="294"/>
      <c r="E201" s="294"/>
      <c r="F201" s="294"/>
      <c r="G201" s="320"/>
      <c r="H201" s="294"/>
      <c r="I201" s="294"/>
      <c r="J201" s="294"/>
      <c r="K201" s="322"/>
    </row>
    <row r="202" s="1" customFormat="1" ht="15" customHeight="1">
      <c r="B202" s="299"/>
      <c r="C202" s="274" t="s">
        <v>403</v>
      </c>
      <c r="D202" s="274"/>
      <c r="E202" s="274"/>
      <c r="F202" s="297" t="s">
        <v>41</v>
      </c>
      <c r="G202" s="274"/>
      <c r="H202" s="274" t="s">
        <v>414</v>
      </c>
      <c r="I202" s="274"/>
      <c r="J202" s="274"/>
      <c r="K202" s="322"/>
    </row>
    <row r="203" s="1" customFormat="1" ht="15" customHeight="1">
      <c r="B203" s="299"/>
      <c r="C203" s="274"/>
      <c r="D203" s="274"/>
      <c r="E203" s="274"/>
      <c r="F203" s="297" t="s">
        <v>42</v>
      </c>
      <c r="G203" s="274"/>
      <c r="H203" s="274" t="s">
        <v>415</v>
      </c>
      <c r="I203" s="274"/>
      <c r="J203" s="274"/>
      <c r="K203" s="322"/>
    </row>
    <row r="204" s="1" customFormat="1" ht="15" customHeight="1">
      <c r="B204" s="299"/>
      <c r="C204" s="274"/>
      <c r="D204" s="274"/>
      <c r="E204" s="274"/>
      <c r="F204" s="297" t="s">
        <v>45</v>
      </c>
      <c r="G204" s="274"/>
      <c r="H204" s="274" t="s">
        <v>416</v>
      </c>
      <c r="I204" s="274"/>
      <c r="J204" s="274"/>
      <c r="K204" s="322"/>
    </row>
    <row r="205" s="1" customFormat="1" ht="15" customHeight="1">
      <c r="B205" s="299"/>
      <c r="C205" s="274"/>
      <c r="D205" s="274"/>
      <c r="E205" s="274"/>
      <c r="F205" s="297" t="s">
        <v>43</v>
      </c>
      <c r="G205" s="274"/>
      <c r="H205" s="274" t="s">
        <v>417</v>
      </c>
      <c r="I205" s="274"/>
      <c r="J205" s="274"/>
      <c r="K205" s="322"/>
    </row>
    <row r="206" s="1" customFormat="1" ht="15" customHeight="1">
      <c r="B206" s="299"/>
      <c r="C206" s="274"/>
      <c r="D206" s="274"/>
      <c r="E206" s="274"/>
      <c r="F206" s="297" t="s">
        <v>44</v>
      </c>
      <c r="G206" s="274"/>
      <c r="H206" s="274" t="s">
        <v>418</v>
      </c>
      <c r="I206" s="274"/>
      <c r="J206" s="274"/>
      <c r="K206" s="322"/>
    </row>
    <row r="207" s="1" customFormat="1" ht="15" customHeight="1">
      <c r="B207" s="299"/>
      <c r="C207" s="274"/>
      <c r="D207" s="274"/>
      <c r="E207" s="274"/>
      <c r="F207" s="297"/>
      <c r="G207" s="274"/>
      <c r="H207" s="274"/>
      <c r="I207" s="274"/>
      <c r="J207" s="274"/>
      <c r="K207" s="322"/>
    </row>
    <row r="208" s="1" customFormat="1" ht="15" customHeight="1">
      <c r="B208" s="299"/>
      <c r="C208" s="274" t="s">
        <v>359</v>
      </c>
      <c r="D208" s="274"/>
      <c r="E208" s="274"/>
      <c r="F208" s="297" t="s">
        <v>76</v>
      </c>
      <c r="G208" s="274"/>
      <c r="H208" s="274" t="s">
        <v>419</v>
      </c>
      <c r="I208" s="274"/>
      <c r="J208" s="274"/>
      <c r="K208" s="322"/>
    </row>
    <row r="209" s="1" customFormat="1" ht="15" customHeight="1">
      <c r="B209" s="299"/>
      <c r="C209" s="274"/>
      <c r="D209" s="274"/>
      <c r="E209" s="274"/>
      <c r="F209" s="297" t="s">
        <v>255</v>
      </c>
      <c r="G209" s="274"/>
      <c r="H209" s="274" t="s">
        <v>256</v>
      </c>
      <c r="I209" s="274"/>
      <c r="J209" s="274"/>
      <c r="K209" s="322"/>
    </row>
    <row r="210" s="1" customFormat="1" ht="15" customHeight="1">
      <c r="B210" s="299"/>
      <c r="C210" s="274"/>
      <c r="D210" s="274"/>
      <c r="E210" s="274"/>
      <c r="F210" s="297" t="s">
        <v>253</v>
      </c>
      <c r="G210" s="274"/>
      <c r="H210" s="274" t="s">
        <v>420</v>
      </c>
      <c r="I210" s="274"/>
      <c r="J210" s="274"/>
      <c r="K210" s="322"/>
    </row>
    <row r="211" s="1" customFormat="1" ht="15" customHeight="1">
      <c r="B211" s="340"/>
      <c r="C211" s="274"/>
      <c r="D211" s="274"/>
      <c r="E211" s="274"/>
      <c r="F211" s="297" t="s">
        <v>257</v>
      </c>
      <c r="G211" s="335"/>
      <c r="H211" s="326" t="s">
        <v>258</v>
      </c>
      <c r="I211" s="326"/>
      <c r="J211" s="326"/>
      <c r="K211" s="341"/>
    </row>
    <row r="212" s="1" customFormat="1" ht="15" customHeight="1">
      <c r="B212" s="340"/>
      <c r="C212" s="274"/>
      <c r="D212" s="274"/>
      <c r="E212" s="274"/>
      <c r="F212" s="297" t="s">
        <v>259</v>
      </c>
      <c r="G212" s="335"/>
      <c r="H212" s="326" t="s">
        <v>421</v>
      </c>
      <c r="I212" s="326"/>
      <c r="J212" s="326"/>
      <c r="K212" s="341"/>
    </row>
    <row r="213" s="1" customFormat="1" ht="15" customHeight="1">
      <c r="B213" s="340"/>
      <c r="C213" s="274"/>
      <c r="D213" s="274"/>
      <c r="E213" s="274"/>
      <c r="F213" s="297"/>
      <c r="G213" s="335"/>
      <c r="H213" s="326"/>
      <c r="I213" s="326"/>
      <c r="J213" s="326"/>
      <c r="K213" s="341"/>
    </row>
    <row r="214" s="1" customFormat="1" ht="15" customHeight="1">
      <c r="B214" s="340"/>
      <c r="C214" s="274" t="s">
        <v>383</v>
      </c>
      <c r="D214" s="274"/>
      <c r="E214" s="274"/>
      <c r="F214" s="297">
        <v>1</v>
      </c>
      <c r="G214" s="335"/>
      <c r="H214" s="326" t="s">
        <v>422</v>
      </c>
      <c r="I214" s="326"/>
      <c r="J214" s="326"/>
      <c r="K214" s="341"/>
    </row>
    <row r="215" s="1" customFormat="1" ht="15" customHeight="1">
      <c r="B215" s="340"/>
      <c r="C215" s="274"/>
      <c r="D215" s="274"/>
      <c r="E215" s="274"/>
      <c r="F215" s="297">
        <v>2</v>
      </c>
      <c r="G215" s="335"/>
      <c r="H215" s="326" t="s">
        <v>423</v>
      </c>
      <c r="I215" s="326"/>
      <c r="J215" s="326"/>
      <c r="K215" s="341"/>
    </row>
    <row r="216" s="1" customFormat="1" ht="15" customHeight="1">
      <c r="B216" s="340"/>
      <c r="C216" s="274"/>
      <c r="D216" s="274"/>
      <c r="E216" s="274"/>
      <c r="F216" s="297">
        <v>3</v>
      </c>
      <c r="G216" s="335"/>
      <c r="H216" s="326" t="s">
        <v>424</v>
      </c>
      <c r="I216" s="326"/>
      <c r="J216" s="326"/>
      <c r="K216" s="341"/>
    </row>
    <row r="217" s="1" customFormat="1" ht="15" customHeight="1">
      <c r="B217" s="340"/>
      <c r="C217" s="274"/>
      <c r="D217" s="274"/>
      <c r="E217" s="274"/>
      <c r="F217" s="297">
        <v>4</v>
      </c>
      <c r="G217" s="335"/>
      <c r="H217" s="326" t="s">
        <v>425</v>
      </c>
      <c r="I217" s="326"/>
      <c r="J217" s="326"/>
      <c r="K217" s="341"/>
    </row>
    <row r="218" s="1" customFormat="1" ht="12.75" customHeight="1">
      <c r="B218" s="342"/>
      <c r="C218" s="343"/>
      <c r="D218" s="343"/>
      <c r="E218" s="343"/>
      <c r="F218" s="343"/>
      <c r="G218" s="343"/>
      <c r="H218" s="343"/>
      <c r="I218" s="343"/>
      <c r="J218" s="343"/>
      <c r="K218" s="34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Hynek\Hynek13</dc:creator>
  <cp:lastModifiedBy>Hynek\Hynek13</cp:lastModifiedBy>
  <dcterms:created xsi:type="dcterms:W3CDTF">2023-06-02T05:55:01Z</dcterms:created>
  <dcterms:modified xsi:type="dcterms:W3CDTF">2023-06-02T05:55:06Z</dcterms:modified>
</cp:coreProperties>
</file>